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2. FILM COMMISSION\D etermine\1_elenco determine\B_elenco_affidamenti_CIG_(POC)\4_PROMOZIONE_TURISTICA_3\"/>
    </mc:Choice>
  </mc:AlternateContent>
  <xr:revisionPtr revIDLastSave="0" documentId="13_ncr:1_{2B247434-4147-436B-8447-DF48BEB562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nco_affidamen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" l="1"/>
  <c r="H9" i="1"/>
  <c r="A77" i="1"/>
  <c r="A78" i="1" s="1"/>
  <c r="C73" i="1"/>
  <c r="D70" i="1"/>
  <c r="D69" i="1"/>
  <c r="C67" i="1"/>
  <c r="A67" i="1"/>
  <c r="A73" i="1" s="1"/>
  <c r="A63" i="1"/>
  <c r="A64" i="1" s="1"/>
  <c r="A65" i="1" s="1"/>
  <c r="A69" i="1" s="1"/>
  <c r="A70" i="1" s="1"/>
  <c r="A71" i="1" s="1"/>
  <c r="C60" i="1"/>
  <c r="A58" i="1"/>
  <c r="A59" i="1" s="1"/>
  <c r="H8" i="1"/>
  <c r="H16" i="1" s="1"/>
  <c r="C79" i="1" l="1"/>
  <c r="L9" i="1"/>
  <c r="M9" i="1" s="1"/>
  <c r="K8" i="1"/>
  <c r="L7" i="1"/>
  <c r="M7" i="1" s="1"/>
  <c r="M8" i="1" s="1"/>
  <c r="L16" i="1"/>
  <c r="M16" i="1" s="1"/>
  <c r="L8" i="1" l="1"/>
  <c r="G8" i="1"/>
  <c r="G9" i="1" s="1"/>
  <c r="G16" i="1" s="1"/>
  <c r="M28" i="1" l="1"/>
  <c r="H27" i="1"/>
  <c r="H28" i="1" s="1"/>
  <c r="K26" i="1"/>
  <c r="C78" i="1" s="1"/>
  <c r="M10" i="1"/>
  <c r="F5" i="1"/>
  <c r="G5" i="1"/>
  <c r="K32" i="1"/>
  <c r="M25" i="1"/>
  <c r="J24" i="1"/>
  <c r="L31" i="1" l="1"/>
  <c r="M31" i="1" s="1"/>
  <c r="F31" i="1"/>
  <c r="L30" i="1"/>
  <c r="M30" i="1" s="1"/>
  <c r="E31" i="1"/>
  <c r="L29" i="1"/>
  <c r="M29" i="1" s="1"/>
  <c r="E29" i="1"/>
  <c r="L27" i="1"/>
  <c r="M27" i="1" s="1"/>
  <c r="M26" i="1"/>
  <c r="F25" i="1"/>
  <c r="M24" i="1"/>
  <c r="L23" i="1"/>
  <c r="M23" i="1" s="1"/>
  <c r="E23" i="1"/>
  <c r="E24" i="1" s="1"/>
  <c r="L22" i="1"/>
  <c r="M22" i="1" s="1"/>
  <c r="D48" i="1" l="1"/>
  <c r="C49" i="1"/>
  <c r="C48" i="1"/>
  <c r="C47" i="1"/>
  <c r="M21" i="1"/>
  <c r="L20" i="1"/>
  <c r="M20" i="1" s="1"/>
  <c r="H20" i="1"/>
  <c r="B46" i="1"/>
  <c r="B52" i="1" s="1"/>
  <c r="C44" i="1"/>
  <c r="C46" i="1" s="1"/>
  <c r="B45" i="1"/>
  <c r="B51" i="1" s="1"/>
  <c r="B44" i="1"/>
  <c r="B50" i="1" s="1"/>
  <c r="L19" i="1"/>
  <c r="M19" i="1" s="1"/>
  <c r="G19" i="1"/>
  <c r="G20" i="1" s="1"/>
  <c r="G21" i="1" s="1"/>
  <c r="E19" i="1"/>
  <c r="M18" i="1"/>
  <c r="H18" i="1"/>
  <c r="C38" i="1"/>
  <c r="C39" i="1" s="1"/>
  <c r="C41" i="1" s="1"/>
  <c r="C50" i="1" l="1"/>
  <c r="C51" i="1" s="1"/>
  <c r="G22" i="1"/>
  <c r="G23" i="1" s="1"/>
  <c r="G24" i="1" s="1"/>
  <c r="G25" i="1"/>
  <c r="G26" i="1" s="1"/>
  <c r="G27" i="1" s="1"/>
  <c r="G28" i="1" s="1"/>
  <c r="G29" i="1" s="1"/>
  <c r="G30" i="1" s="1"/>
  <c r="G31" i="1" s="1"/>
  <c r="L17" i="1"/>
  <c r="M17" i="1" l="1"/>
  <c r="M32" i="1" s="1"/>
  <c r="L32" i="1"/>
</calcChain>
</file>

<file path=xl/sharedStrings.xml><?xml version="1.0" encoding="utf-8"?>
<sst xmlns="http://schemas.openxmlformats.org/spreadsheetml/2006/main" count="182" uniqueCount="149">
  <si>
    <t>Z8033F4606</t>
  </si>
  <si>
    <t>selezione e nomina componenti commissione di valutazione</t>
  </si>
  <si>
    <t>GRAZIELLA BILDESCHEIM</t>
  </si>
  <si>
    <t>FATTURA</t>
  </si>
  <si>
    <t>Z7C34080A8</t>
  </si>
  <si>
    <t>ZCC34534AA</t>
  </si>
  <si>
    <t>MOSTRA ENRICO CARUSO - coorganizzazione evento</t>
  </si>
  <si>
    <t>FONDAZIONE CAMPANIA DEI FESTIVAL</t>
  </si>
  <si>
    <t>ZD834568EC</t>
  </si>
  <si>
    <t>MOSTRA ENRICO CARUSO - servizio di montaggio audio e video</t>
  </si>
  <si>
    <t>AMBLER</t>
  </si>
  <si>
    <t>ZED3456AA9</t>
  </si>
  <si>
    <t>MOSTRA ENRICO CARUSO - servizio di catering evento inaugurale</t>
  </si>
  <si>
    <t>PINZIMONIO</t>
  </si>
  <si>
    <t>Z343456BC8</t>
  </si>
  <si>
    <t>MOSTRA ENRICO CARUSO - servizio di traduzione catologo e altri testi</t>
  </si>
  <si>
    <t>A.M.C. SERVICE</t>
  </si>
  <si>
    <t>Z7F346722C</t>
  </si>
  <si>
    <t>MOSTRA ENRICO CARUSO - ideazione progetto espositivo</t>
  </si>
  <si>
    <t>GIULIANA MUSCIO</t>
  </si>
  <si>
    <t>Z0934672B9</t>
  </si>
  <si>
    <t>MOSTRA ENRICO CARUSO - consulenza musicale e discografica</t>
  </si>
  <si>
    <t>SIMONA FRASCA</t>
  </si>
  <si>
    <t>NOTULA</t>
  </si>
  <si>
    <t>ZCE347264D</t>
  </si>
  <si>
    <t>MOSTRA ENRICO CARUSO - ospitalità</t>
  </si>
  <si>
    <t>HOTEL COSTANTINOPOLI</t>
  </si>
  <si>
    <t>AFFIDAMENTO DIRETTO</t>
  </si>
  <si>
    <t>PROCEDURA NEGOZIATA SOTTO SOGLIA - AFFIDAMENTO PREVIA CONSULTAZIONE DI PREVENTIVI</t>
  </si>
  <si>
    <t>CIG</t>
  </si>
  <si>
    <t>OGGETTO DELLA PROCEDURA</t>
  </si>
  <si>
    <t>DETERMINA DI AFFIDAMENTO</t>
  </si>
  <si>
    <t>DATA</t>
  </si>
  <si>
    <t>AFFIDATARIO</t>
  </si>
  <si>
    <t>TIPO DI PROCEDURA</t>
  </si>
  <si>
    <t>NOTE</t>
  </si>
  <si>
    <t>DATI PROCEDURA AMMINISTRATIVA</t>
  </si>
  <si>
    <t>DATI PAGAMENTO</t>
  </si>
  <si>
    <t>DOCUMENTO</t>
  </si>
  <si>
    <t>IMPONIBIILE</t>
  </si>
  <si>
    <t>IVA</t>
  </si>
  <si>
    <t>TOTALE</t>
  </si>
  <si>
    <t>DATA PAGAMENTO</t>
  </si>
  <si>
    <t>Z85357702B</t>
  </si>
  <si>
    <t>ZAB357709B</t>
  </si>
  <si>
    <t>Z06357E007</t>
  </si>
  <si>
    <t>Z3F358B95E</t>
  </si>
  <si>
    <t>Z913D471FB</t>
  </si>
  <si>
    <t>ZB33D4734D</t>
  </si>
  <si>
    <t>Z493D47425</t>
  </si>
  <si>
    <t>Z0D3D85AC2</t>
  </si>
  <si>
    <t>ZE53DA3E80</t>
  </si>
  <si>
    <t>Z6C3D85ADF</t>
  </si>
  <si>
    <t>Z653DBE6DC</t>
  </si>
  <si>
    <t>Z7F3D85B17</t>
  </si>
  <si>
    <t>Z473DC5F37</t>
  </si>
  <si>
    <t>ZA63DC5E59</t>
  </si>
  <si>
    <t>SVILUPPO PIATTAFORMA LET'S MOVIE</t>
  </si>
  <si>
    <t xml:space="preserve">anteprima "Mary e lo spirito di mezzanotte" - acquisto biglietti sala proiezione </t>
  </si>
  <si>
    <t>anteprima "Mary e lo spirito di mezzanotte" - noleggio sala conferenza stampa</t>
  </si>
  <si>
    <t>anteprima "Mary e lo spirito di mezzanotte" - ospitalità Enzo D'Alò (regista)</t>
  </si>
  <si>
    <t>anteprima DOCUFILM "Procida Capitale della Cultura" a Procida - prenotazione viaggio treno</t>
  </si>
  <si>
    <t>anteprima DOCUFILM "Procida Capitale della Cultura" a Procida - ospitalità [alberghi Procida]</t>
  </si>
  <si>
    <t>anteprima DOCUFILM "Procida Capitale della Cultura" a Procida - trasferimenti [taxi Procida]</t>
  </si>
  <si>
    <t>anteprima DOCUFILM "Procida Capitale della Cultura" c/o cinema Astra (Napoli) - cena evento</t>
  </si>
  <si>
    <t>anteprima film "Napoli Milionaria" c/o cinema Metropolitan (Napoli) - noleggio DCP</t>
  </si>
  <si>
    <t>anteprima film "Napoli Milionaria" c/o cinema Metropolitan (Napoli) - noleggio sala cinematografica per proiezione</t>
  </si>
  <si>
    <t xml:space="preserve">Sono state utilizzate varie strutture </t>
  </si>
  <si>
    <t>EMOTICRON</t>
  </si>
  <si>
    <t>AFFIDAMENTO DIRETTO PREVIA VALUTAZIONE PREVENTIVI EX ART. 36, II COMMA, LETT. B)</t>
  </si>
  <si>
    <t>nota 1</t>
  </si>
  <si>
    <t>v. nota 1</t>
  </si>
  <si>
    <t>v. nota 2</t>
  </si>
  <si>
    <t>nota 2</t>
  </si>
  <si>
    <t>FATTURA 3 DEL 22/04/2022</t>
  </si>
  <si>
    <t>FATTURA 7 DEL 19/05/2022</t>
  </si>
  <si>
    <t>FATTURA 20 DEL 19/12/2022</t>
  </si>
  <si>
    <t>FATTURA 6 DEL 07/07/2023</t>
  </si>
  <si>
    <t>TOTALE VERSATO</t>
  </si>
  <si>
    <t>TOTALE DOVUTO</t>
  </si>
  <si>
    <t>DA SALDARE</t>
  </si>
  <si>
    <t>GIANNI FIORITO</t>
  </si>
  <si>
    <t>PROCEDURA NEGOZIATA SENZA BANDO EX ART. 63 (ACQUISTO DI RAPPRESENTAZIONE ARTISTICA)</t>
  </si>
  <si>
    <t>VERTIGO</t>
  </si>
  <si>
    <t>v. nota 3</t>
  </si>
  <si>
    <t>nota 3</t>
  </si>
  <si>
    <t>FATTURA 1 DEL 09/03/2022</t>
  </si>
  <si>
    <t>FATTURA 2 DEL 14/04/2022</t>
  </si>
  <si>
    <t>RAFFAELE VITALE (LEFT&amp;RIGHT SRL)</t>
  </si>
  <si>
    <t>SCHILIZZI VIAGGI</t>
  </si>
  <si>
    <t>v. nota 4</t>
  </si>
  <si>
    <t>nota 4</t>
  </si>
  <si>
    <t>FATTURA 227 DEL 18/03/2022</t>
  </si>
  <si>
    <t>FATTURA 240 DEL 13/03/2022</t>
  </si>
  <si>
    <t>FATTURA 338 DEL 19/04/2022</t>
  </si>
  <si>
    <t>THE SPACE CINEMA 1</t>
  </si>
  <si>
    <t>CAREMAR</t>
  </si>
  <si>
    <t>HOTEL SAVOIA DI ABBICCI PROCIDA</t>
  </si>
  <si>
    <t>MANI IN PASTA S.R.L.</t>
  </si>
  <si>
    <t>SISTEMA SPETTACOLI (METROPOLITAN)</t>
  </si>
  <si>
    <t>HOTEL EXCELSIOR (Cydonia Hotels Italia S.r.l.)</t>
  </si>
  <si>
    <t>XR3E001828</t>
  </si>
  <si>
    <t>84 F</t>
  </si>
  <si>
    <t>FLAT PARIOLI S.R.L.</t>
  </si>
  <si>
    <t>MOSTRA ENRICO CARUSO - ospitalità Giuliana Muscio e altri</t>
  </si>
  <si>
    <t>anteprima DOCUFILM "Procida Capitale della Cultura" a Procida - traghetto</t>
  </si>
  <si>
    <t>BIGLIETTI</t>
  </si>
  <si>
    <t>PARASCANDALO CIRO</t>
  </si>
  <si>
    <t>Costantinopoli 104 - Domus - Schilizzi - 2 Naples</t>
  </si>
  <si>
    <t>THE APARTMENT</t>
  </si>
  <si>
    <t>VIOLA FILM</t>
  </si>
  <si>
    <t>PICOMEDIA</t>
  </si>
  <si>
    <t>INDIGO</t>
  </si>
  <si>
    <t>9086 183B67</t>
  </si>
  <si>
    <t>9086 196623</t>
  </si>
  <si>
    <t>9086 201A42</t>
  </si>
  <si>
    <t>9086 206E61</t>
  </si>
  <si>
    <t>LINEA DI AZIONE</t>
  </si>
  <si>
    <t>recepimento esito negoziazione acquisto di contenuti e materiali audiovisivi da "L'amica geniale III^ - Storia di chi fugge e di chi resta"</t>
  </si>
  <si>
    <t>recepimento esito negoziazione acquisto di contenuti e materiali audiovisivi da "Vincenzo Malinconico - Avvocato d'insuccesso"</t>
  </si>
  <si>
    <t>recepimento esito negoziazione acquisto di contenuti e materiali audiovisivi da "Mare Fuori II^"</t>
  </si>
  <si>
    <t>recepimento esito negoziazione acquisto di contenuti e materiali audiovisivi da "Qui rido io"</t>
  </si>
  <si>
    <t>NUMERO</t>
  </si>
  <si>
    <t>MOSTRA PAOLO SORRENTINO - ACQUISTO FOTO</t>
  </si>
  <si>
    <t>MOSTRA PAOLO SORRENTINO - ORGANIZZAZIONE MOSTRA</t>
  </si>
  <si>
    <t>MOSTRA ENRICO CARUSO - ASSISTENZA TECNICA PROIEZIONE</t>
  </si>
  <si>
    <t>MOSTRA ENRICO CARUSO - ACQUISTO BIGLIETTI TRENI</t>
  </si>
  <si>
    <t>AFFIDAMENTO DIRETTO PER MOTIVI DI DIRITTI DI ESCLUSIVA</t>
  </si>
  <si>
    <t>v. nota 5</t>
  </si>
  <si>
    <t>nota 5</t>
  </si>
  <si>
    <t xml:space="preserve">FATTURA </t>
  </si>
  <si>
    <t>2023400013 DEL 09/02/2023</t>
  </si>
  <si>
    <t>2023400108 DEL 10/11/2023</t>
  </si>
  <si>
    <t>NUMERO E DATA FATTURA</t>
  </si>
  <si>
    <t>46 DEL 13/10/2022</t>
  </si>
  <si>
    <t>30 DEL 30/07/2023</t>
  </si>
  <si>
    <t>89 DEL 10/11/2023</t>
  </si>
  <si>
    <t>04 DEL 24/02/2023</t>
  </si>
  <si>
    <t>09 DEL 01/02/2022</t>
  </si>
  <si>
    <t>98 DEL 13/10/2022</t>
  </si>
  <si>
    <t>69 DEL 04/07/2023</t>
  </si>
  <si>
    <t>126 DEL 13/11/2023</t>
  </si>
  <si>
    <t>IMPONIBILE IN FATTURA</t>
  </si>
  <si>
    <t>02 DEL 31/01/2022</t>
  </si>
  <si>
    <t>RIEPILOGO</t>
  </si>
  <si>
    <t>TOTALE SPESO (ESCLUSO IVA)</t>
  </si>
  <si>
    <t xml:space="preserve">9069139A40 </t>
  </si>
  <si>
    <t>42 DEL 04/04/2022</t>
  </si>
  <si>
    <t>2023400064 DEL 04/07/2023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</si>
</sst>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Franklin Gothic Book"/>
      <family val="2"/>
    </font>
    <font>
      <b/>
      <sz val="11"/>
      <color theme="1"/>
      <name val="Aptos Display"/>
      <family val="2"/>
    </font>
    <font>
      <b/>
      <sz val="10"/>
      <name val="Calibri"/>
      <family val="2"/>
    </font>
    <font>
      <b/>
      <sz val="10"/>
      <color rgb="FF000000"/>
      <name val="Calibri"/>
      <family val="2"/>
      <scheme val="minor"/>
    </font>
    <font>
      <sz val="9"/>
      <color theme="1"/>
      <name val="Franklin Gothic Book"/>
      <family val="2"/>
    </font>
    <font>
      <b/>
      <sz val="11"/>
      <color theme="1"/>
      <name val="Abadi"/>
      <family val="2"/>
    </font>
    <font>
      <b/>
      <sz val="9"/>
      <color rgb="FF000000"/>
      <name val="Franklin Gothic Book"/>
      <family val="2"/>
    </font>
    <font>
      <i/>
      <sz val="9"/>
      <color rgb="FFFF0000"/>
      <name val="Franklin Gothic Book"/>
      <family val="2"/>
    </font>
    <font>
      <sz val="9"/>
      <name val="Franklin Gothic Book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44" fontId="1" fillId="0" borderId="1" xfId="0" applyNumberFormat="1" applyFont="1" applyBorder="1"/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0" fillId="5" borderId="1" xfId="0" applyFill="1" applyBorder="1"/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" fillId="0" borderId="7" xfId="0" applyFont="1" applyBorder="1"/>
    <xf numFmtId="0" fontId="5" fillId="0" borderId="1" xfId="0" applyFont="1" applyBorder="1"/>
    <xf numFmtId="0" fontId="1" fillId="5" borderId="1" xfId="0" applyFont="1" applyFill="1" applyBorder="1" applyAlignment="1">
      <alignment horizontal="center"/>
    </xf>
    <xf numFmtId="14" fontId="1" fillId="5" borderId="1" xfId="0" applyNumberFormat="1" applyFont="1" applyFill="1" applyBorder="1"/>
    <xf numFmtId="0" fontId="8" fillId="0" borderId="1" xfId="0" applyFont="1" applyBorder="1"/>
    <xf numFmtId="44" fontId="8" fillId="0" borderId="1" xfId="0" applyNumberFormat="1" applyFont="1" applyBorder="1"/>
    <xf numFmtId="0" fontId="1" fillId="5" borderId="0" xfId="0" applyFont="1" applyFill="1"/>
    <xf numFmtId="0" fontId="0" fillId="5" borderId="0" xfId="0" applyFill="1" applyAlignment="1">
      <alignment horizontal="center"/>
    </xf>
    <xf numFmtId="0" fontId="9" fillId="0" borderId="1" xfId="0" applyFont="1" applyBorder="1"/>
    <xf numFmtId="44" fontId="9" fillId="0" borderId="1" xfId="0" applyNumberFormat="1" applyFont="1" applyBorder="1"/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/>
    <xf numFmtId="44" fontId="1" fillId="0" borderId="6" xfId="0" applyNumberFormat="1" applyFont="1" applyBorder="1"/>
    <xf numFmtId="44" fontId="1" fillId="5" borderId="1" xfId="0" applyNumberFormat="1" applyFont="1" applyFill="1" applyBorder="1"/>
    <xf numFmtId="0" fontId="10" fillId="4" borderId="3" xfId="0" applyFont="1" applyFill="1" applyBorder="1" applyAlignment="1">
      <alignment horizontal="right"/>
    </xf>
    <xf numFmtId="0" fontId="0" fillId="4" borderId="4" xfId="0" applyFill="1" applyBorder="1"/>
    <xf numFmtId="44" fontId="7" fillId="4" borderId="9" xfId="0" applyNumberFormat="1" applyFont="1" applyFill="1" applyBorder="1"/>
    <xf numFmtId="44" fontId="7" fillId="4" borderId="10" xfId="0" applyNumberFormat="1" applyFont="1" applyFill="1" applyBorder="1"/>
    <xf numFmtId="0" fontId="1" fillId="0" borderId="7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4" fontId="1" fillId="0" borderId="7" xfId="0" applyNumberFormat="1" applyFont="1" applyBorder="1"/>
    <xf numFmtId="0" fontId="0" fillId="5" borderId="0" xfId="0" applyFill="1"/>
    <xf numFmtId="44" fontId="7" fillId="0" borderId="1" xfId="0" applyNumberFormat="1" applyFont="1" applyBorder="1"/>
    <xf numFmtId="0" fontId="7" fillId="4" borderId="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44" fontId="1" fillId="0" borderId="14" xfId="0" applyNumberFormat="1" applyFont="1" applyBorder="1"/>
    <xf numFmtId="44" fontId="1" fillId="0" borderId="15" xfId="0" applyNumberFormat="1" applyFont="1" applyBorder="1"/>
    <xf numFmtId="44" fontId="7" fillId="4" borderId="8" xfId="0" applyNumberFormat="1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tabSelected="1" topLeftCell="A44" zoomScaleNormal="100" workbookViewId="0">
      <selection activeCell="G63" sqref="G63"/>
    </sheetView>
  </sheetViews>
  <sheetFormatPr defaultRowHeight="15" x14ac:dyDescent="0.25"/>
  <cols>
    <col min="1" max="1" width="18.140625" style="8" customWidth="1"/>
    <col min="2" max="2" width="28.5703125" customWidth="1"/>
    <col min="3" max="3" width="103" customWidth="1"/>
    <col min="4" max="4" width="23.28515625" customWidth="1"/>
    <col min="5" max="5" width="11.28515625" bestFit="1" customWidth="1"/>
    <col min="6" max="6" width="35.5703125" customWidth="1"/>
    <col min="7" max="7" width="73.5703125" bestFit="1" customWidth="1"/>
    <col min="8" max="8" width="13.85546875" customWidth="1"/>
    <col min="9" max="9" width="14.140625" customWidth="1"/>
    <col min="10" max="10" width="11.28515625" bestFit="1" customWidth="1"/>
    <col min="11" max="11" width="16.28515625" customWidth="1"/>
    <col min="12" max="12" width="15.28515625" customWidth="1"/>
    <col min="13" max="13" width="18.140625" customWidth="1"/>
    <col min="14" max="14" width="17.28515625" customWidth="1"/>
  </cols>
  <sheetData>
    <row r="1" spans="1:14" ht="15.75" thickBot="1" x14ac:dyDescent="0.3"/>
    <row r="2" spans="1:14" ht="15.75" thickBot="1" x14ac:dyDescent="0.3">
      <c r="A2" s="62" t="s">
        <v>36</v>
      </c>
      <c r="B2" s="63"/>
      <c r="C2" s="63"/>
      <c r="D2" s="63"/>
      <c r="E2" s="63"/>
      <c r="F2" s="63"/>
      <c r="G2" s="64"/>
      <c r="H2" s="62" t="s">
        <v>37</v>
      </c>
      <c r="I2" s="63"/>
      <c r="J2" s="63"/>
      <c r="K2" s="63"/>
      <c r="L2" s="63"/>
      <c r="M2" s="63"/>
      <c r="N2" s="64"/>
    </row>
    <row r="3" spans="1:14" x14ac:dyDescent="0.25">
      <c r="A3" s="10" t="s">
        <v>117</v>
      </c>
      <c r="B3" s="10" t="s">
        <v>29</v>
      </c>
      <c r="C3" s="11" t="s">
        <v>30</v>
      </c>
      <c r="D3" s="11" t="s">
        <v>31</v>
      </c>
      <c r="E3" s="10" t="s">
        <v>32</v>
      </c>
      <c r="F3" s="10" t="s">
        <v>33</v>
      </c>
      <c r="G3" s="10" t="s">
        <v>34</v>
      </c>
      <c r="H3" s="10" t="s">
        <v>38</v>
      </c>
      <c r="I3" s="10" t="s">
        <v>122</v>
      </c>
      <c r="J3" s="10" t="s">
        <v>32</v>
      </c>
      <c r="K3" s="10" t="s">
        <v>39</v>
      </c>
      <c r="L3" s="10" t="s">
        <v>40</v>
      </c>
      <c r="M3" s="10" t="s">
        <v>41</v>
      </c>
      <c r="N3" s="10" t="s">
        <v>42</v>
      </c>
    </row>
    <row r="4" spans="1:14" x14ac:dyDescent="0.25">
      <c r="A4" s="14">
        <v>1</v>
      </c>
      <c r="B4" s="12" t="s">
        <v>0</v>
      </c>
      <c r="C4" s="1" t="s">
        <v>1</v>
      </c>
      <c r="D4" s="2">
        <v>44</v>
      </c>
      <c r="E4" s="3">
        <v>44517</v>
      </c>
      <c r="F4" s="1" t="s">
        <v>2</v>
      </c>
      <c r="G4" s="1" t="s">
        <v>27</v>
      </c>
      <c r="H4" s="2" t="s">
        <v>3</v>
      </c>
      <c r="I4" s="2">
        <v>8</v>
      </c>
      <c r="J4" s="4">
        <v>44546</v>
      </c>
      <c r="K4" s="5">
        <v>1560</v>
      </c>
      <c r="L4" s="5">
        <v>0</v>
      </c>
      <c r="M4" s="5">
        <v>1560</v>
      </c>
      <c r="N4" s="4">
        <v>44631</v>
      </c>
    </row>
    <row r="5" spans="1:14" x14ac:dyDescent="0.25">
      <c r="A5" s="14">
        <v>3</v>
      </c>
      <c r="B5" s="12" t="s">
        <v>4</v>
      </c>
      <c r="C5" s="1" t="s">
        <v>104</v>
      </c>
      <c r="D5" s="2">
        <v>45</v>
      </c>
      <c r="E5" s="3">
        <v>44522</v>
      </c>
      <c r="F5" s="18" t="str">
        <f>+H5</f>
        <v>v. nota 1</v>
      </c>
      <c r="G5" s="1" t="str">
        <f>+G4</f>
        <v>AFFIDAMENTO DIRETTO</v>
      </c>
      <c r="H5" s="17" t="s">
        <v>71</v>
      </c>
      <c r="I5" s="6"/>
      <c r="J5" s="7"/>
      <c r="K5" s="5">
        <v>1712.09</v>
      </c>
      <c r="L5" s="5">
        <v>171.21</v>
      </c>
      <c r="M5" s="5">
        <v>1883.3</v>
      </c>
      <c r="N5" s="7"/>
    </row>
    <row r="6" spans="1:14" x14ac:dyDescent="0.25">
      <c r="A6" s="14">
        <v>3</v>
      </c>
      <c r="B6" s="12" t="s">
        <v>5</v>
      </c>
      <c r="C6" s="1" t="s">
        <v>6</v>
      </c>
      <c r="D6" s="2">
        <v>48</v>
      </c>
      <c r="E6" s="3">
        <v>44539</v>
      </c>
      <c r="F6" s="1" t="s">
        <v>7</v>
      </c>
      <c r="G6" s="1" t="s">
        <v>27</v>
      </c>
      <c r="H6" s="2" t="s">
        <v>3</v>
      </c>
      <c r="I6" s="2">
        <v>27</v>
      </c>
      <c r="J6" s="4">
        <v>44391</v>
      </c>
      <c r="K6" s="5">
        <v>41683.4</v>
      </c>
      <c r="L6" s="5">
        <v>9170.35</v>
      </c>
      <c r="M6" s="5">
        <v>50853.75</v>
      </c>
      <c r="N6" s="4">
        <v>44761</v>
      </c>
    </row>
    <row r="7" spans="1:14" x14ac:dyDescent="0.25">
      <c r="A7" s="14">
        <v>1</v>
      </c>
      <c r="B7" s="12" t="s">
        <v>114</v>
      </c>
      <c r="C7" s="1" t="s">
        <v>119</v>
      </c>
      <c r="D7" s="65">
        <v>49</v>
      </c>
      <c r="E7" s="68">
        <v>44540</v>
      </c>
      <c r="F7" s="1" t="s">
        <v>110</v>
      </c>
      <c r="G7" s="1" t="s">
        <v>127</v>
      </c>
      <c r="H7" s="18" t="s">
        <v>128</v>
      </c>
      <c r="I7" s="21"/>
      <c r="J7" s="22"/>
      <c r="K7" s="5">
        <v>240000</v>
      </c>
      <c r="L7" s="5">
        <f>+K7/100*22</f>
        <v>52800</v>
      </c>
      <c r="M7" s="5">
        <f>SUM(K7:L7)</f>
        <v>292800</v>
      </c>
      <c r="N7" s="22"/>
    </row>
    <row r="8" spans="1:14" x14ac:dyDescent="0.25">
      <c r="A8" s="14">
        <v>1</v>
      </c>
      <c r="B8" s="12" t="s">
        <v>115</v>
      </c>
      <c r="C8" s="1" t="s">
        <v>120</v>
      </c>
      <c r="D8" s="66"/>
      <c r="E8" s="69"/>
      <c r="F8" s="1" t="s">
        <v>111</v>
      </c>
      <c r="G8" s="1" t="str">
        <f>+G7</f>
        <v>AFFIDAMENTO DIRETTO PER MOTIVI DI DIRITTI DI ESCLUSIVA</v>
      </c>
      <c r="H8" s="18" t="str">
        <f>+H7</f>
        <v>v. nota 5</v>
      </c>
      <c r="I8" s="21"/>
      <c r="J8" s="22"/>
      <c r="K8" s="5">
        <f>+K7</f>
        <v>240000</v>
      </c>
      <c r="L8" s="5">
        <f>+L7</f>
        <v>52800</v>
      </c>
      <c r="M8" s="5">
        <f>+M7</f>
        <v>292800</v>
      </c>
      <c r="N8" s="22"/>
    </row>
    <row r="9" spans="1:14" x14ac:dyDescent="0.25">
      <c r="A9" s="14">
        <v>1</v>
      </c>
      <c r="B9" s="12" t="s">
        <v>116</v>
      </c>
      <c r="C9" s="1" t="s">
        <v>121</v>
      </c>
      <c r="D9" s="67"/>
      <c r="E9" s="70"/>
      <c r="F9" s="1" t="s">
        <v>112</v>
      </c>
      <c r="G9" s="1" t="str">
        <f>+G8</f>
        <v>AFFIDAMENTO DIRETTO PER MOTIVI DI DIRITTI DI ESCLUSIVA</v>
      </c>
      <c r="H9" s="71" t="str">
        <f>+H6</f>
        <v>FATTURA</v>
      </c>
      <c r="I9" s="71">
        <v>146</v>
      </c>
      <c r="J9" s="72">
        <v>44917</v>
      </c>
      <c r="K9" s="5">
        <v>115000</v>
      </c>
      <c r="L9" s="5">
        <f>+K9/100*22</f>
        <v>25300</v>
      </c>
      <c r="M9" s="5">
        <f>SUM(K9:L9)</f>
        <v>140300</v>
      </c>
      <c r="N9" s="72">
        <v>44944</v>
      </c>
    </row>
    <row r="10" spans="1:14" x14ac:dyDescent="0.25">
      <c r="A10" s="14">
        <v>3</v>
      </c>
      <c r="B10" s="12" t="s">
        <v>17</v>
      </c>
      <c r="C10" s="1" t="s">
        <v>18</v>
      </c>
      <c r="D10" s="2">
        <v>54</v>
      </c>
      <c r="E10" s="3">
        <v>44544</v>
      </c>
      <c r="F10" s="1" t="s">
        <v>19</v>
      </c>
      <c r="G10" s="1" t="s">
        <v>27</v>
      </c>
      <c r="H10" s="2" t="s">
        <v>23</v>
      </c>
      <c r="I10" s="2">
        <v>1</v>
      </c>
      <c r="J10" s="4">
        <v>44803</v>
      </c>
      <c r="K10" s="5">
        <v>4000</v>
      </c>
      <c r="L10" s="5">
        <v>0</v>
      </c>
      <c r="M10" s="5">
        <f>SUM(K10:L10)</f>
        <v>4000</v>
      </c>
      <c r="N10" s="4">
        <v>44826</v>
      </c>
    </row>
    <row r="11" spans="1:14" x14ac:dyDescent="0.25">
      <c r="A11" s="14">
        <v>3</v>
      </c>
      <c r="B11" s="12" t="s">
        <v>20</v>
      </c>
      <c r="C11" s="1" t="s">
        <v>21</v>
      </c>
      <c r="D11" s="2">
        <v>55</v>
      </c>
      <c r="E11" s="3">
        <v>44544</v>
      </c>
      <c r="F11" s="1" t="s">
        <v>22</v>
      </c>
      <c r="G11" s="1" t="s">
        <v>27</v>
      </c>
      <c r="H11" s="2" t="s">
        <v>23</v>
      </c>
      <c r="I11" s="2">
        <v>1</v>
      </c>
      <c r="J11" s="4">
        <v>44711</v>
      </c>
      <c r="K11" s="5">
        <v>2250</v>
      </c>
      <c r="L11" s="5">
        <v>0</v>
      </c>
      <c r="M11" s="5">
        <v>2250</v>
      </c>
      <c r="N11" s="4">
        <v>44736</v>
      </c>
    </row>
    <row r="12" spans="1:14" x14ac:dyDescent="0.25">
      <c r="A12" s="14">
        <v>3</v>
      </c>
      <c r="B12" s="12" t="s">
        <v>24</v>
      </c>
      <c r="C12" s="1" t="s">
        <v>25</v>
      </c>
      <c r="D12" s="2">
        <v>56</v>
      </c>
      <c r="E12" s="3">
        <v>44545</v>
      </c>
      <c r="F12" s="1" t="s">
        <v>26</v>
      </c>
      <c r="G12" s="1" t="s">
        <v>28</v>
      </c>
      <c r="H12" s="17" t="s">
        <v>71</v>
      </c>
      <c r="I12" s="21"/>
      <c r="J12" s="22"/>
      <c r="K12" s="38"/>
      <c r="L12" s="38"/>
      <c r="M12" s="38"/>
      <c r="N12" s="22"/>
    </row>
    <row r="13" spans="1:14" x14ac:dyDescent="0.25">
      <c r="A13" s="14">
        <v>3</v>
      </c>
      <c r="B13" s="12" t="s">
        <v>14</v>
      </c>
      <c r="C13" s="1" t="s">
        <v>15</v>
      </c>
      <c r="D13" s="2">
        <v>57</v>
      </c>
      <c r="E13" s="3">
        <v>44545</v>
      </c>
      <c r="F13" s="1" t="s">
        <v>16</v>
      </c>
      <c r="G13" s="1" t="s">
        <v>27</v>
      </c>
      <c r="H13" s="2" t="s">
        <v>3</v>
      </c>
      <c r="I13" s="2">
        <v>1</v>
      </c>
      <c r="J13" s="4">
        <v>44561</v>
      </c>
      <c r="K13" s="5">
        <v>3500</v>
      </c>
      <c r="L13" s="5">
        <v>0</v>
      </c>
      <c r="M13" s="5">
        <v>3500</v>
      </c>
      <c r="N13" s="4">
        <v>44571</v>
      </c>
    </row>
    <row r="14" spans="1:14" x14ac:dyDescent="0.25">
      <c r="A14" s="14">
        <v>3</v>
      </c>
      <c r="B14" s="12" t="s">
        <v>8</v>
      </c>
      <c r="C14" s="1" t="s">
        <v>9</v>
      </c>
      <c r="D14" s="2">
        <v>58</v>
      </c>
      <c r="E14" s="3">
        <v>44545</v>
      </c>
      <c r="F14" s="1" t="s">
        <v>10</v>
      </c>
      <c r="G14" s="1" t="s">
        <v>27</v>
      </c>
      <c r="H14" s="2" t="s">
        <v>3</v>
      </c>
      <c r="I14" s="2">
        <v>3</v>
      </c>
      <c r="J14" s="4">
        <v>44558</v>
      </c>
      <c r="K14" s="5">
        <v>4000</v>
      </c>
      <c r="L14" s="5">
        <v>880</v>
      </c>
      <c r="M14" s="5">
        <v>4880</v>
      </c>
      <c r="N14" s="4">
        <v>44623</v>
      </c>
    </row>
    <row r="15" spans="1:14" x14ac:dyDescent="0.25">
      <c r="A15" s="14">
        <v>3</v>
      </c>
      <c r="B15" s="12" t="s">
        <v>11</v>
      </c>
      <c r="C15" s="1" t="s">
        <v>12</v>
      </c>
      <c r="D15" s="2">
        <v>59</v>
      </c>
      <c r="E15" s="3">
        <v>44545</v>
      </c>
      <c r="F15" s="1" t="s">
        <v>13</v>
      </c>
      <c r="G15" s="1" t="s">
        <v>28</v>
      </c>
      <c r="H15" s="2" t="s">
        <v>3</v>
      </c>
      <c r="I15" s="2">
        <v>111</v>
      </c>
      <c r="J15" s="4">
        <v>44561</v>
      </c>
      <c r="K15" s="5">
        <v>2000</v>
      </c>
      <c r="L15" s="5">
        <v>200</v>
      </c>
      <c r="M15" s="5">
        <v>2200</v>
      </c>
      <c r="N15" s="4">
        <v>44574</v>
      </c>
    </row>
    <row r="16" spans="1:14" x14ac:dyDescent="0.25">
      <c r="A16" s="14">
        <v>1</v>
      </c>
      <c r="B16" s="12" t="s">
        <v>113</v>
      </c>
      <c r="C16" s="1" t="s">
        <v>118</v>
      </c>
      <c r="D16" s="2">
        <v>60</v>
      </c>
      <c r="E16" s="3">
        <v>44546</v>
      </c>
      <c r="F16" s="1" t="s">
        <v>109</v>
      </c>
      <c r="G16" s="1" t="str">
        <f>+G9</f>
        <v>AFFIDAMENTO DIRETTO PER MOTIVI DI DIRITTI DI ESCLUSIVA</v>
      </c>
      <c r="H16" s="18" t="str">
        <f>+H8</f>
        <v>v. nota 5</v>
      </c>
      <c r="I16" s="21"/>
      <c r="J16" s="22"/>
      <c r="K16" s="5">
        <v>326900</v>
      </c>
      <c r="L16" s="5">
        <f>+K16/100*22</f>
        <v>71918</v>
      </c>
      <c r="M16" s="5">
        <f>SUM(K16:L16)</f>
        <v>398818</v>
      </c>
      <c r="N16" s="22"/>
    </row>
    <row r="17" spans="1:14" x14ac:dyDescent="0.25">
      <c r="A17" s="14">
        <v>2</v>
      </c>
      <c r="B17" s="12" t="s">
        <v>146</v>
      </c>
      <c r="C17" s="1" t="s">
        <v>57</v>
      </c>
      <c r="D17" s="2">
        <v>6</v>
      </c>
      <c r="E17" s="3">
        <v>44588</v>
      </c>
      <c r="F17" s="1" t="s">
        <v>68</v>
      </c>
      <c r="G17" s="1" t="s">
        <v>69</v>
      </c>
      <c r="H17" s="18" t="s">
        <v>72</v>
      </c>
      <c r="I17" s="16"/>
      <c r="J17" s="16"/>
      <c r="K17" s="5">
        <v>70000</v>
      </c>
      <c r="L17" s="5">
        <f>+K17/100*22</f>
        <v>15400</v>
      </c>
      <c r="M17" s="5">
        <f t="shared" ref="M17:M27" si="0">SUM(K17:L17)</f>
        <v>85400</v>
      </c>
      <c r="N17" s="16"/>
    </row>
    <row r="18" spans="1:14" x14ac:dyDescent="0.25">
      <c r="A18" s="14">
        <v>3</v>
      </c>
      <c r="B18" s="12" t="s">
        <v>43</v>
      </c>
      <c r="C18" s="1" t="s">
        <v>123</v>
      </c>
      <c r="D18" s="2">
        <v>11</v>
      </c>
      <c r="E18" s="3">
        <v>44624</v>
      </c>
      <c r="F18" s="1" t="s">
        <v>81</v>
      </c>
      <c r="G18" s="20" t="s">
        <v>82</v>
      </c>
      <c r="H18" s="2" t="str">
        <f>+H13</f>
        <v>FATTURA</v>
      </c>
      <c r="I18" s="2">
        <v>2</v>
      </c>
      <c r="J18" s="4">
        <v>44663</v>
      </c>
      <c r="K18" s="5">
        <v>12000</v>
      </c>
      <c r="L18" s="5">
        <v>0</v>
      </c>
      <c r="M18" s="5">
        <f t="shared" si="0"/>
        <v>12000</v>
      </c>
      <c r="N18" s="4">
        <v>44684</v>
      </c>
    </row>
    <row r="19" spans="1:14" x14ac:dyDescent="0.25">
      <c r="A19" s="14">
        <v>3</v>
      </c>
      <c r="B19" s="12" t="s">
        <v>44</v>
      </c>
      <c r="C19" s="1" t="s">
        <v>124</v>
      </c>
      <c r="D19" s="2">
        <v>12</v>
      </c>
      <c r="E19" s="3">
        <f>+E18</f>
        <v>44624</v>
      </c>
      <c r="F19" s="1" t="s">
        <v>83</v>
      </c>
      <c r="G19" s="1" t="str">
        <f>+G11</f>
        <v>AFFIDAMENTO DIRETTO</v>
      </c>
      <c r="H19" s="18" t="s">
        <v>84</v>
      </c>
      <c r="I19" s="21"/>
      <c r="J19" s="22"/>
      <c r="K19" s="5">
        <v>38000</v>
      </c>
      <c r="L19" s="5">
        <f>+K19/100*22</f>
        <v>8360</v>
      </c>
      <c r="M19" s="5">
        <f t="shared" si="0"/>
        <v>46360</v>
      </c>
      <c r="N19" s="22"/>
    </row>
    <row r="20" spans="1:14" x14ac:dyDescent="0.25">
      <c r="A20" s="14">
        <v>3</v>
      </c>
      <c r="B20" s="12" t="s">
        <v>45</v>
      </c>
      <c r="C20" s="1" t="s">
        <v>125</v>
      </c>
      <c r="D20" s="2">
        <v>13</v>
      </c>
      <c r="E20" s="3">
        <v>44627</v>
      </c>
      <c r="F20" s="27" t="s">
        <v>88</v>
      </c>
      <c r="G20" s="1" t="str">
        <f>+G19</f>
        <v>AFFIDAMENTO DIRETTO</v>
      </c>
      <c r="H20" s="2" t="str">
        <f>+H13</f>
        <v>FATTURA</v>
      </c>
      <c r="I20" s="2">
        <v>2</v>
      </c>
      <c r="J20" s="4">
        <v>44650</v>
      </c>
      <c r="K20" s="5">
        <v>500</v>
      </c>
      <c r="L20" s="5">
        <f>+K20/100*22</f>
        <v>110</v>
      </c>
      <c r="M20" s="5">
        <f t="shared" si="0"/>
        <v>610</v>
      </c>
      <c r="N20" s="4">
        <v>44657</v>
      </c>
    </row>
    <row r="21" spans="1:14" x14ac:dyDescent="0.25">
      <c r="A21" s="14">
        <v>3</v>
      </c>
      <c r="B21" s="12" t="s">
        <v>46</v>
      </c>
      <c r="C21" s="1" t="s">
        <v>126</v>
      </c>
      <c r="D21" s="2">
        <v>16</v>
      </c>
      <c r="E21" s="3">
        <v>44632</v>
      </c>
      <c r="F21" s="1" t="s">
        <v>89</v>
      </c>
      <c r="G21" s="1" t="str">
        <f>+G20</f>
        <v>AFFIDAMENTO DIRETTO</v>
      </c>
      <c r="H21" s="18" t="s">
        <v>90</v>
      </c>
      <c r="I21" s="21"/>
      <c r="J21" s="22"/>
      <c r="K21" s="5">
        <v>396.74</v>
      </c>
      <c r="L21" s="5">
        <v>2.16</v>
      </c>
      <c r="M21" s="5">
        <f t="shared" si="0"/>
        <v>398.90000000000003</v>
      </c>
      <c r="N21" s="22"/>
    </row>
    <row r="22" spans="1:14" x14ac:dyDescent="0.25">
      <c r="A22" s="14">
        <v>3</v>
      </c>
      <c r="B22" s="12" t="s">
        <v>47</v>
      </c>
      <c r="C22" s="1" t="s">
        <v>58</v>
      </c>
      <c r="D22" s="2">
        <v>162</v>
      </c>
      <c r="E22" s="3">
        <v>45246</v>
      </c>
      <c r="F22" s="1" t="s">
        <v>95</v>
      </c>
      <c r="G22" s="1" t="str">
        <f>+G21</f>
        <v>AFFIDAMENTO DIRETTO</v>
      </c>
      <c r="H22" s="2" t="s">
        <v>3</v>
      </c>
      <c r="I22" s="2">
        <v>2302302286</v>
      </c>
      <c r="J22" s="4">
        <v>45253</v>
      </c>
      <c r="K22" s="5">
        <v>1081.82</v>
      </c>
      <c r="L22" s="5">
        <f>+K22/10</f>
        <v>108.18199999999999</v>
      </c>
      <c r="M22" s="5">
        <f t="shared" si="0"/>
        <v>1190.002</v>
      </c>
      <c r="N22" s="4">
        <v>45264</v>
      </c>
    </row>
    <row r="23" spans="1:14" x14ac:dyDescent="0.25">
      <c r="A23" s="14">
        <v>3</v>
      </c>
      <c r="B23" s="12" t="s">
        <v>48</v>
      </c>
      <c r="C23" s="1" t="s">
        <v>59</v>
      </c>
      <c r="D23" s="2">
        <v>163</v>
      </c>
      <c r="E23" s="3">
        <f>+E22</f>
        <v>45246</v>
      </c>
      <c r="F23" s="1" t="s">
        <v>99</v>
      </c>
      <c r="G23" s="1" t="str">
        <f>+G22</f>
        <v>AFFIDAMENTO DIRETTO</v>
      </c>
      <c r="H23" s="2" t="s">
        <v>3</v>
      </c>
      <c r="I23" s="2">
        <v>27</v>
      </c>
      <c r="J23" s="4">
        <v>45254</v>
      </c>
      <c r="K23" s="5">
        <v>700</v>
      </c>
      <c r="L23" s="5">
        <f>+K23/100*22</f>
        <v>154</v>
      </c>
      <c r="M23" s="5">
        <f t="shared" si="0"/>
        <v>854</v>
      </c>
      <c r="N23" s="4">
        <v>45258</v>
      </c>
    </row>
    <row r="24" spans="1:14" x14ac:dyDescent="0.25">
      <c r="A24" s="14">
        <v>3</v>
      </c>
      <c r="B24" s="12" t="s">
        <v>49</v>
      </c>
      <c r="C24" s="1" t="s">
        <v>60</v>
      </c>
      <c r="D24" s="2">
        <v>164</v>
      </c>
      <c r="E24" s="3">
        <f>+E23</f>
        <v>45246</v>
      </c>
      <c r="F24" s="1" t="s">
        <v>100</v>
      </c>
      <c r="G24" s="1" t="str">
        <f>+G23</f>
        <v>AFFIDAMENTO DIRETTO</v>
      </c>
      <c r="H24" s="2" t="s">
        <v>3</v>
      </c>
      <c r="I24" s="2" t="s">
        <v>101</v>
      </c>
      <c r="J24" s="4">
        <f>+J23</f>
        <v>45254</v>
      </c>
      <c r="K24" s="5">
        <v>563.44000000000005</v>
      </c>
      <c r="L24" s="5">
        <v>54.54</v>
      </c>
      <c r="M24" s="5">
        <f t="shared" si="0"/>
        <v>617.98</v>
      </c>
      <c r="N24" s="4">
        <v>45252</v>
      </c>
    </row>
    <row r="25" spans="1:14" x14ac:dyDescent="0.25">
      <c r="A25" s="14">
        <v>3</v>
      </c>
      <c r="B25" s="12" t="s">
        <v>50</v>
      </c>
      <c r="C25" s="1" t="s">
        <v>61</v>
      </c>
      <c r="D25" s="2">
        <v>172</v>
      </c>
      <c r="E25" s="3">
        <v>45260</v>
      </c>
      <c r="F25" s="1" t="str">
        <f>+F21</f>
        <v>SCHILIZZI VIAGGI</v>
      </c>
      <c r="G25" s="1" t="str">
        <f>+G21</f>
        <v>AFFIDAMENTO DIRETTO</v>
      </c>
      <c r="H25" s="2" t="s">
        <v>3</v>
      </c>
      <c r="I25" s="2">
        <v>1384</v>
      </c>
      <c r="J25" s="4">
        <v>45266</v>
      </c>
      <c r="K25" s="5">
        <v>545.6</v>
      </c>
      <c r="L25" s="5">
        <v>0</v>
      </c>
      <c r="M25" s="5">
        <f t="shared" si="0"/>
        <v>545.6</v>
      </c>
      <c r="N25" s="4">
        <v>45282</v>
      </c>
    </row>
    <row r="26" spans="1:14" x14ac:dyDescent="0.25">
      <c r="A26" s="14">
        <v>3</v>
      </c>
      <c r="B26" s="12" t="s">
        <v>51</v>
      </c>
      <c r="C26" s="1" t="s">
        <v>105</v>
      </c>
      <c r="D26" s="2">
        <v>173</v>
      </c>
      <c r="E26" s="3">
        <v>45266</v>
      </c>
      <c r="F26" s="1" t="s">
        <v>96</v>
      </c>
      <c r="G26" s="1" t="str">
        <f t="shared" ref="G26:G31" si="1">+G25</f>
        <v>AFFIDAMENTO DIRETTO</v>
      </c>
      <c r="H26" s="2" t="s">
        <v>106</v>
      </c>
      <c r="I26" s="21"/>
      <c r="J26" s="4">
        <v>45264</v>
      </c>
      <c r="K26" s="5">
        <f>480.63+14.35</f>
        <v>494.98</v>
      </c>
      <c r="L26" s="5">
        <v>0</v>
      </c>
      <c r="M26" s="5">
        <f t="shared" si="0"/>
        <v>494.98</v>
      </c>
      <c r="N26" s="4">
        <v>45266</v>
      </c>
    </row>
    <row r="27" spans="1:14" x14ac:dyDescent="0.25">
      <c r="A27" s="14">
        <v>3</v>
      </c>
      <c r="B27" s="12" t="s">
        <v>52</v>
      </c>
      <c r="C27" s="1" t="s">
        <v>62</v>
      </c>
      <c r="D27" s="2">
        <v>177</v>
      </c>
      <c r="E27" s="3">
        <v>45271</v>
      </c>
      <c r="F27" s="1" t="s">
        <v>97</v>
      </c>
      <c r="G27" s="1" t="str">
        <f t="shared" si="1"/>
        <v>AFFIDAMENTO DIRETTO</v>
      </c>
      <c r="H27" s="2" t="str">
        <f>+H25</f>
        <v>FATTURA</v>
      </c>
      <c r="I27" s="2">
        <v>11</v>
      </c>
      <c r="J27" s="4">
        <v>45271</v>
      </c>
      <c r="K27" s="5">
        <v>620</v>
      </c>
      <c r="L27" s="5">
        <f>+K27/10</f>
        <v>62</v>
      </c>
      <c r="M27" s="5">
        <f t="shared" si="0"/>
        <v>682</v>
      </c>
      <c r="N27" s="4">
        <v>45274</v>
      </c>
    </row>
    <row r="28" spans="1:14" x14ac:dyDescent="0.25">
      <c r="A28" s="14">
        <v>3</v>
      </c>
      <c r="B28" s="12" t="s">
        <v>53</v>
      </c>
      <c r="C28" s="1" t="s">
        <v>63</v>
      </c>
      <c r="D28" s="2">
        <v>178</v>
      </c>
      <c r="E28" s="3">
        <v>45273</v>
      </c>
      <c r="F28" s="1" t="s">
        <v>107</v>
      </c>
      <c r="G28" s="1" t="str">
        <f t="shared" si="1"/>
        <v>AFFIDAMENTO DIRETTO</v>
      </c>
      <c r="H28" s="2" t="str">
        <f>+H27</f>
        <v>FATTURA</v>
      </c>
      <c r="I28" s="2">
        <v>24</v>
      </c>
      <c r="J28" s="4">
        <v>45270</v>
      </c>
      <c r="K28" s="5">
        <v>380</v>
      </c>
      <c r="L28" s="5">
        <v>0</v>
      </c>
      <c r="M28" s="5">
        <f>SUM(K28:L28)</f>
        <v>380</v>
      </c>
      <c r="N28" s="4">
        <v>45282</v>
      </c>
    </row>
    <row r="29" spans="1:14" x14ac:dyDescent="0.25">
      <c r="A29" s="14">
        <v>3</v>
      </c>
      <c r="B29" s="12" t="s">
        <v>54</v>
      </c>
      <c r="C29" s="1" t="s">
        <v>64</v>
      </c>
      <c r="D29" s="2">
        <v>179</v>
      </c>
      <c r="E29" s="3">
        <f>+E28</f>
        <v>45273</v>
      </c>
      <c r="F29" s="1" t="s">
        <v>98</v>
      </c>
      <c r="G29" s="1" t="str">
        <f t="shared" si="1"/>
        <v>AFFIDAMENTO DIRETTO</v>
      </c>
      <c r="H29" s="2" t="s">
        <v>3</v>
      </c>
      <c r="I29" s="2" t="s">
        <v>102</v>
      </c>
      <c r="J29" s="4">
        <v>45275</v>
      </c>
      <c r="K29" s="5">
        <v>530.36</v>
      </c>
      <c r="L29" s="5">
        <f>+K29/10</f>
        <v>53.036000000000001</v>
      </c>
      <c r="M29" s="5">
        <f>SUM(K29:L29)</f>
        <v>583.39599999999996</v>
      </c>
      <c r="N29" s="4">
        <v>45278</v>
      </c>
    </row>
    <row r="30" spans="1:14" x14ac:dyDescent="0.25">
      <c r="A30" s="14">
        <v>3</v>
      </c>
      <c r="B30" s="12" t="s">
        <v>55</v>
      </c>
      <c r="C30" s="1" t="s">
        <v>65</v>
      </c>
      <c r="D30" s="2">
        <v>181</v>
      </c>
      <c r="E30" s="3">
        <v>45274</v>
      </c>
      <c r="F30" s="1" t="s">
        <v>103</v>
      </c>
      <c r="G30" s="1" t="str">
        <f t="shared" si="1"/>
        <v>AFFIDAMENTO DIRETTO</v>
      </c>
      <c r="H30" s="2" t="s">
        <v>3</v>
      </c>
      <c r="I30" s="2">
        <v>36</v>
      </c>
      <c r="J30" s="4">
        <v>45296</v>
      </c>
      <c r="K30" s="5">
        <v>1600</v>
      </c>
      <c r="L30" s="5">
        <f>+K30/100*22</f>
        <v>352</v>
      </c>
      <c r="M30" s="5">
        <f>SUM(K30:L30)</f>
        <v>1952</v>
      </c>
      <c r="N30" s="4">
        <v>45306</v>
      </c>
    </row>
    <row r="31" spans="1:14" ht="15.75" thickBot="1" x14ac:dyDescent="0.3">
      <c r="A31" s="14">
        <v>3</v>
      </c>
      <c r="B31" s="12" t="s">
        <v>56</v>
      </c>
      <c r="C31" s="1" t="s">
        <v>66</v>
      </c>
      <c r="D31" s="2">
        <v>182</v>
      </c>
      <c r="E31" s="3">
        <f>+E30</f>
        <v>45274</v>
      </c>
      <c r="F31" s="1" t="str">
        <f>+F23</f>
        <v>SISTEMA SPETTACOLI (METROPOLITAN)</v>
      </c>
      <c r="G31" s="34" t="str">
        <f t="shared" si="1"/>
        <v>AFFIDAMENTO DIRETTO</v>
      </c>
      <c r="H31" s="35" t="s">
        <v>3</v>
      </c>
      <c r="I31" s="35">
        <v>31</v>
      </c>
      <c r="J31" s="36">
        <v>45278</v>
      </c>
      <c r="K31" s="37">
        <v>1500</v>
      </c>
      <c r="L31" s="37">
        <f>+K31/100*22</f>
        <v>330</v>
      </c>
      <c r="M31" s="37">
        <f>SUM(K31:L31)</f>
        <v>1830</v>
      </c>
      <c r="N31" s="4">
        <v>45282</v>
      </c>
    </row>
    <row r="32" spans="1:14" ht="15.75" thickBot="1" x14ac:dyDescent="0.3">
      <c r="G32" s="39" t="s">
        <v>41</v>
      </c>
      <c r="H32" s="40"/>
      <c r="I32" s="40"/>
      <c r="J32" s="40"/>
      <c r="K32" s="41">
        <f>SUM(K4:K31)</f>
        <v>1111518.4300000002</v>
      </c>
      <c r="L32" s="41">
        <f>SUM(L4:L31)</f>
        <v>238225.478</v>
      </c>
      <c r="M32" s="42">
        <f>SUM(M4:M31)</f>
        <v>1349743.9080000001</v>
      </c>
    </row>
    <row r="33" spans="1:5" ht="15.75" thickBot="1" x14ac:dyDescent="0.3">
      <c r="A33" s="31" t="s">
        <v>35</v>
      </c>
    </row>
    <row r="34" spans="1:5" ht="15.75" thickBot="1" x14ac:dyDescent="0.3">
      <c r="A34" s="32" t="s">
        <v>70</v>
      </c>
      <c r="B34" s="19" t="s">
        <v>67</v>
      </c>
      <c r="C34" s="1" t="s">
        <v>108</v>
      </c>
      <c r="D34" s="9"/>
    </row>
    <row r="35" spans="1:5" ht="15.75" thickBot="1" x14ac:dyDescent="0.3">
      <c r="A35" s="32" t="s">
        <v>73</v>
      </c>
      <c r="B35" s="19" t="s">
        <v>74</v>
      </c>
      <c r="C35" s="5">
        <v>12295.08</v>
      </c>
      <c r="D35" s="15">
        <v>44679</v>
      </c>
      <c r="E35" s="13"/>
    </row>
    <row r="36" spans="1:5" x14ac:dyDescent="0.25">
      <c r="A36" s="25"/>
      <c r="B36" s="1" t="s">
        <v>75</v>
      </c>
      <c r="C36" s="5">
        <v>12704.92</v>
      </c>
      <c r="D36" s="15">
        <v>44701</v>
      </c>
      <c r="E36" s="13"/>
    </row>
    <row r="37" spans="1:5" x14ac:dyDescent="0.25">
      <c r="A37" s="25"/>
      <c r="B37" s="1" t="s">
        <v>76</v>
      </c>
      <c r="C37" s="5">
        <v>15000</v>
      </c>
      <c r="D37" s="15">
        <v>44944</v>
      </c>
      <c r="E37" s="13"/>
    </row>
    <row r="38" spans="1:5" x14ac:dyDescent="0.25">
      <c r="A38" s="25"/>
      <c r="B38" s="1" t="s">
        <v>77</v>
      </c>
      <c r="C38" s="5">
        <f>+C37</f>
        <v>15000</v>
      </c>
      <c r="D38" s="15">
        <v>45133</v>
      </c>
    </row>
    <row r="39" spans="1:5" x14ac:dyDescent="0.25">
      <c r="A39" s="25"/>
      <c r="B39" s="1" t="s">
        <v>78</v>
      </c>
      <c r="C39" s="5">
        <f>SUM(C35:C38)</f>
        <v>55000</v>
      </c>
      <c r="D39" s="16"/>
    </row>
    <row r="40" spans="1:5" x14ac:dyDescent="0.25">
      <c r="A40" s="25"/>
      <c r="B40" s="1" t="s">
        <v>79</v>
      </c>
      <c r="C40" s="5">
        <v>70000</v>
      </c>
      <c r="D40" s="16"/>
    </row>
    <row r="41" spans="1:5" ht="15.75" thickBot="1" x14ac:dyDescent="0.3">
      <c r="A41" s="25"/>
      <c r="B41" s="23" t="s">
        <v>80</v>
      </c>
      <c r="C41" s="24">
        <f>+C40-C39</f>
        <v>15000</v>
      </c>
      <c r="D41" s="16"/>
    </row>
    <row r="42" spans="1:5" ht="15.75" thickBot="1" x14ac:dyDescent="0.3">
      <c r="A42" s="33" t="s">
        <v>85</v>
      </c>
      <c r="B42" s="1" t="s">
        <v>86</v>
      </c>
      <c r="C42" s="5">
        <v>11400</v>
      </c>
      <c r="D42" s="15">
        <v>44630</v>
      </c>
    </row>
    <row r="43" spans="1:5" x14ac:dyDescent="0.25">
      <c r="A43" s="26"/>
      <c r="B43" s="1" t="s">
        <v>87</v>
      </c>
      <c r="C43" s="5">
        <v>26600</v>
      </c>
      <c r="D43" s="15">
        <v>44684</v>
      </c>
    </row>
    <row r="44" spans="1:5" x14ac:dyDescent="0.25">
      <c r="A44" s="26"/>
      <c r="B44" s="1" t="str">
        <f>+B39</f>
        <v>TOTALE VERSATO</v>
      </c>
      <c r="C44" s="5">
        <f>SUM(C42:C43)</f>
        <v>38000</v>
      </c>
      <c r="D44" s="16"/>
    </row>
    <row r="45" spans="1:5" x14ac:dyDescent="0.25">
      <c r="A45" s="26"/>
      <c r="B45" s="1" t="str">
        <f>+B40</f>
        <v>TOTALE DOVUTO</v>
      </c>
      <c r="C45" s="5">
        <v>38000</v>
      </c>
      <c r="D45" s="16"/>
    </row>
    <row r="46" spans="1:5" ht="15.75" thickBot="1" x14ac:dyDescent="0.3">
      <c r="A46" s="26"/>
      <c r="B46" s="23" t="str">
        <f>+B41</f>
        <v>DA SALDARE</v>
      </c>
      <c r="C46" s="24">
        <f>+C45-C44</f>
        <v>0</v>
      </c>
      <c r="D46" s="16"/>
    </row>
    <row r="47" spans="1:5" ht="15.75" thickBot="1" x14ac:dyDescent="0.3">
      <c r="A47" s="33" t="s">
        <v>91</v>
      </c>
      <c r="B47" s="29" t="s">
        <v>92</v>
      </c>
      <c r="C47" s="28">
        <f>141.88+0.72</f>
        <v>142.6</v>
      </c>
      <c r="D47" s="15">
        <v>44645</v>
      </c>
    </row>
    <row r="48" spans="1:5" x14ac:dyDescent="0.25">
      <c r="A48" s="26"/>
      <c r="B48" s="29" t="s">
        <v>93</v>
      </c>
      <c r="C48" s="28">
        <f>103.08+0.72</f>
        <v>103.8</v>
      </c>
      <c r="D48" s="15">
        <f>+D47</f>
        <v>44645</v>
      </c>
    </row>
    <row r="49" spans="1:4" x14ac:dyDescent="0.25">
      <c r="A49" s="26"/>
      <c r="B49" s="29" t="s">
        <v>94</v>
      </c>
      <c r="C49" s="28">
        <f>151.78+0.72</f>
        <v>152.5</v>
      </c>
      <c r="D49" s="15">
        <v>44679</v>
      </c>
    </row>
    <row r="50" spans="1:4" x14ac:dyDescent="0.25">
      <c r="A50" s="26"/>
      <c r="B50" s="29" t="str">
        <f>+B44</f>
        <v>TOTALE VERSATO</v>
      </c>
      <c r="C50" s="28">
        <f>SUM(C47:C49)</f>
        <v>398.9</v>
      </c>
      <c r="D50" s="16"/>
    </row>
    <row r="51" spans="1:4" x14ac:dyDescent="0.25">
      <c r="A51" s="26"/>
      <c r="B51" s="29" t="str">
        <f>+B45</f>
        <v>TOTALE DOVUTO</v>
      </c>
      <c r="C51" s="28">
        <f>+C50</f>
        <v>398.9</v>
      </c>
      <c r="D51" s="16"/>
    </row>
    <row r="52" spans="1:4" ht="15.75" thickBot="1" x14ac:dyDescent="0.3">
      <c r="A52" s="26"/>
      <c r="B52" s="30" t="str">
        <f>+B46</f>
        <v>DA SALDARE</v>
      </c>
      <c r="C52" s="24">
        <v>0</v>
      </c>
      <c r="D52" s="16"/>
    </row>
    <row r="53" spans="1:4" ht="15.75" thickBot="1" x14ac:dyDescent="0.3">
      <c r="A53" s="44" t="s">
        <v>129</v>
      </c>
    </row>
    <row r="54" spans="1:4" ht="15.75" thickBot="1" x14ac:dyDescent="0.3">
      <c r="A54" s="59" t="s">
        <v>109</v>
      </c>
      <c r="B54" s="61"/>
      <c r="C54" s="43" t="s">
        <v>142</v>
      </c>
      <c r="D54" s="2" t="s">
        <v>42</v>
      </c>
    </row>
    <row r="55" spans="1:4" x14ac:dyDescent="0.25">
      <c r="A55" s="11" t="s">
        <v>38</v>
      </c>
      <c r="B55" s="11" t="s">
        <v>133</v>
      </c>
      <c r="C55" s="46"/>
      <c r="D55" s="16"/>
    </row>
    <row r="56" spans="1:4" x14ac:dyDescent="0.25">
      <c r="A56" s="11" t="s">
        <v>130</v>
      </c>
      <c r="B56" s="11" t="s">
        <v>147</v>
      </c>
      <c r="C56" s="5">
        <v>32690</v>
      </c>
      <c r="D56" s="15">
        <v>44767</v>
      </c>
    </row>
    <row r="57" spans="1:4" x14ac:dyDescent="0.25">
      <c r="A57" s="1" t="s">
        <v>130</v>
      </c>
      <c r="B57" s="1" t="s">
        <v>131</v>
      </c>
      <c r="C57" s="5">
        <v>98070</v>
      </c>
      <c r="D57" s="15">
        <v>44980</v>
      </c>
    </row>
    <row r="58" spans="1:4" x14ac:dyDescent="0.25">
      <c r="A58" s="1" t="str">
        <f>+A57</f>
        <v xml:space="preserve">FATTURA </v>
      </c>
      <c r="B58" s="1" t="s">
        <v>148</v>
      </c>
      <c r="C58" s="5">
        <v>130760</v>
      </c>
      <c r="D58" s="15">
        <v>45117</v>
      </c>
    </row>
    <row r="59" spans="1:4" x14ac:dyDescent="0.25">
      <c r="A59" s="1" t="str">
        <f>+A58</f>
        <v xml:space="preserve">FATTURA </v>
      </c>
      <c r="B59" s="1" t="s">
        <v>132</v>
      </c>
      <c r="C59" s="5">
        <v>65380</v>
      </c>
      <c r="D59" s="15">
        <v>45250</v>
      </c>
    </row>
    <row r="60" spans="1:4" ht="15.75" thickBot="1" x14ac:dyDescent="0.3">
      <c r="A60" s="34" t="s">
        <v>41</v>
      </c>
      <c r="B60" s="34"/>
      <c r="C60" s="47">
        <f>SUM(C56:C59)</f>
        <v>326900</v>
      </c>
      <c r="D60" s="15"/>
    </row>
    <row r="61" spans="1:4" ht="15.75" thickBot="1" x14ac:dyDescent="0.3">
      <c r="A61" s="59" t="s">
        <v>110</v>
      </c>
      <c r="B61" s="61"/>
      <c r="C61" s="45"/>
      <c r="D61" s="15"/>
    </row>
    <row r="62" spans="1:4" x14ac:dyDescent="0.25">
      <c r="A62" s="11" t="s">
        <v>130</v>
      </c>
      <c r="B62" s="11" t="s">
        <v>143</v>
      </c>
      <c r="C62" s="5">
        <v>24000</v>
      </c>
      <c r="D62" s="15">
        <v>44630</v>
      </c>
    </row>
    <row r="63" spans="1:4" x14ac:dyDescent="0.25">
      <c r="A63" s="1" t="str">
        <f>+A62</f>
        <v xml:space="preserve">FATTURA </v>
      </c>
      <c r="B63" s="1" t="s">
        <v>134</v>
      </c>
      <c r="C63" s="5">
        <v>72000</v>
      </c>
      <c r="D63" s="15">
        <v>44853</v>
      </c>
    </row>
    <row r="64" spans="1:4" x14ac:dyDescent="0.25">
      <c r="A64" s="1" t="str">
        <f>+A63</f>
        <v xml:space="preserve">FATTURA </v>
      </c>
      <c r="B64" s="1" t="s">
        <v>137</v>
      </c>
      <c r="C64" s="5">
        <v>48000</v>
      </c>
      <c r="D64" s="15">
        <v>44992</v>
      </c>
    </row>
    <row r="65" spans="1:4" x14ac:dyDescent="0.25">
      <c r="A65" s="1" t="str">
        <f>+A64</f>
        <v xml:space="preserve">FATTURA </v>
      </c>
      <c r="B65" s="1" t="s">
        <v>135</v>
      </c>
      <c r="C65" s="5">
        <v>48000</v>
      </c>
      <c r="D65" s="15">
        <v>45112</v>
      </c>
    </row>
    <row r="66" spans="1:4" x14ac:dyDescent="0.25">
      <c r="A66" s="1" t="s">
        <v>130</v>
      </c>
      <c r="B66" s="1" t="s">
        <v>136</v>
      </c>
      <c r="C66" s="5">
        <v>48000</v>
      </c>
      <c r="D66" s="15">
        <v>45245</v>
      </c>
    </row>
    <row r="67" spans="1:4" ht="15.75" thickBot="1" x14ac:dyDescent="0.3">
      <c r="A67" s="34" t="str">
        <f>+A60</f>
        <v>TOTALE</v>
      </c>
      <c r="B67" s="34"/>
      <c r="C67" s="47">
        <f>SUM(C62:C66)</f>
        <v>240000</v>
      </c>
      <c r="D67" s="15"/>
    </row>
    <row r="68" spans="1:4" ht="15.75" thickBot="1" x14ac:dyDescent="0.3">
      <c r="A68" s="59" t="s">
        <v>111</v>
      </c>
      <c r="B68" s="61"/>
    </row>
    <row r="69" spans="1:4" x14ac:dyDescent="0.25">
      <c r="A69" s="11" t="str">
        <f>+A65</f>
        <v xml:space="preserve">FATTURA </v>
      </c>
      <c r="B69" s="11" t="s">
        <v>138</v>
      </c>
      <c r="C69" s="5">
        <v>24000</v>
      </c>
      <c r="D69" s="15">
        <f>+D62</f>
        <v>44630</v>
      </c>
    </row>
    <row r="70" spans="1:4" x14ac:dyDescent="0.25">
      <c r="A70" s="1" t="str">
        <f>+A69</f>
        <v xml:space="preserve">FATTURA </v>
      </c>
      <c r="B70" s="1" t="s">
        <v>139</v>
      </c>
      <c r="C70" s="5">
        <v>72000</v>
      </c>
      <c r="D70" s="15">
        <f>+D63</f>
        <v>44853</v>
      </c>
    </row>
    <row r="71" spans="1:4" x14ac:dyDescent="0.25">
      <c r="A71" s="1" t="str">
        <f>+A70</f>
        <v xml:space="preserve">FATTURA </v>
      </c>
      <c r="B71" s="1" t="s">
        <v>140</v>
      </c>
      <c r="C71" s="5">
        <v>96000</v>
      </c>
      <c r="D71" s="15">
        <v>45112</v>
      </c>
    </row>
    <row r="72" spans="1:4" x14ac:dyDescent="0.25">
      <c r="A72" s="1" t="s">
        <v>130</v>
      </c>
      <c r="B72" s="1" t="s">
        <v>141</v>
      </c>
      <c r="C72" s="5">
        <v>48000</v>
      </c>
      <c r="D72" s="15">
        <v>45250</v>
      </c>
    </row>
    <row r="73" spans="1:4" x14ac:dyDescent="0.25">
      <c r="A73" s="1" t="str">
        <f>+A67</f>
        <v>TOTALE</v>
      </c>
      <c r="B73" s="1"/>
      <c r="C73" s="47">
        <f>SUM(C69:C72)</f>
        <v>240000</v>
      </c>
      <c r="D73" s="15"/>
    </row>
    <row r="74" spans="1:4" ht="15.75" thickBot="1" x14ac:dyDescent="0.3"/>
    <row r="75" spans="1:4" ht="15.75" thickBot="1" x14ac:dyDescent="0.3">
      <c r="A75" s="59" t="s">
        <v>144</v>
      </c>
      <c r="B75" s="60"/>
      <c r="C75" s="49" t="s">
        <v>145</v>
      </c>
    </row>
    <row r="76" spans="1:4" x14ac:dyDescent="0.25">
      <c r="A76" s="56" t="s">
        <v>117</v>
      </c>
      <c r="B76" s="53">
        <v>1</v>
      </c>
      <c r="C76" s="50">
        <f>+C60+C67+C73+K9+K4</f>
        <v>923460</v>
      </c>
    </row>
    <row r="77" spans="1:4" x14ac:dyDescent="0.25">
      <c r="A77" s="57" t="str">
        <f>+A76</f>
        <v>LINEA DI AZIONE</v>
      </c>
      <c r="B77" s="54">
        <v>2</v>
      </c>
      <c r="C77" s="50">
        <v>70000</v>
      </c>
    </row>
    <row r="78" spans="1:4" ht="15.75" thickBot="1" x14ac:dyDescent="0.3">
      <c r="A78" s="58" t="str">
        <f>+A77</f>
        <v>LINEA DI AZIONE</v>
      </c>
      <c r="B78" s="55">
        <v>3</v>
      </c>
      <c r="C78" s="51">
        <f>SUM(K4:K31)-K4-K7-K8-K9-K16-K17</f>
        <v>118058.43000000017</v>
      </c>
    </row>
    <row r="79" spans="1:4" ht="15.75" thickBot="1" x14ac:dyDescent="0.3">
      <c r="B79" s="48" t="s">
        <v>41</v>
      </c>
      <c r="C79" s="52">
        <f>SUM(C76:C78)</f>
        <v>1111518.4300000002</v>
      </c>
    </row>
  </sheetData>
  <mergeCells count="8">
    <mergeCell ref="H2:N2"/>
    <mergeCell ref="D7:D9"/>
    <mergeCell ref="E7:E9"/>
    <mergeCell ref="A54:B54"/>
    <mergeCell ref="A75:B75"/>
    <mergeCell ref="A61:B61"/>
    <mergeCell ref="A68:B68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elenco_affidamenti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Pastore</dc:creator>
  <cp:lastModifiedBy>Francesco Pastore</cp:lastModifiedBy>
  <dcterms:created xsi:type="dcterms:W3CDTF">2015-06-05T18:19:34Z</dcterms:created>
  <dcterms:modified xsi:type="dcterms:W3CDTF">2024-02-14T14:58:12Z</dcterms:modified>
</cp:coreProperties>
</file>