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15450" windowHeight="7440"/>
  </bookViews>
  <sheets>
    <sheet name="GRANDI ATTRATTORI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3" l="1"/>
  <c r="M19" i="3"/>
  <c r="M17" i="3"/>
  <c r="M16" i="3"/>
  <c r="M12" i="3"/>
  <c r="M11" i="3"/>
  <c r="M9" i="3"/>
  <c r="L15" i="3" l="1"/>
  <c r="J22" i="3" l="1"/>
  <c r="K22" i="3" s="1"/>
  <c r="M22" i="3" s="1"/>
  <c r="J19" i="3"/>
  <c r="K18" i="3"/>
  <c r="M18" i="3" s="1"/>
  <c r="K21" i="3"/>
  <c r="M21" i="3" s="1"/>
  <c r="K20" i="3"/>
  <c r="M20" i="3" s="1"/>
  <c r="K19" i="3"/>
  <c r="J17" i="3"/>
  <c r="K17" i="3" s="1"/>
  <c r="C19" i="3" l="1"/>
  <c r="C20" i="3" s="1"/>
  <c r="C21" i="3" s="1"/>
  <c r="C22" i="3" s="1"/>
  <c r="H17" i="3"/>
  <c r="I7" i="3" l="1"/>
  <c r="K7" i="3" s="1"/>
  <c r="C6" i="3" l="1"/>
  <c r="B6" i="3"/>
  <c r="D6" i="3"/>
  <c r="J12" i="3" l="1"/>
  <c r="J10" i="3"/>
  <c r="J9" i="3"/>
  <c r="K6" i="3" l="1"/>
  <c r="M6" i="3" s="1"/>
  <c r="K5" i="3"/>
  <c r="M5" i="3" s="1"/>
  <c r="J16" i="3" l="1"/>
  <c r="K16" i="3" s="1"/>
  <c r="I14" i="3"/>
  <c r="F6" i="3"/>
  <c r="G11" i="3"/>
  <c r="G9" i="3" s="1"/>
  <c r="G6" i="3"/>
  <c r="G16" i="3" s="1"/>
  <c r="G17" i="3" s="1"/>
  <c r="J15" i="3"/>
  <c r="K15" i="3" s="1"/>
  <c r="M15" i="3" s="1"/>
  <c r="K12" i="3"/>
  <c r="K9" i="3"/>
  <c r="K23" i="3" l="1"/>
  <c r="G12" i="3"/>
  <c r="G15" i="3"/>
  <c r="J14" i="3"/>
  <c r="K14" i="3" s="1"/>
  <c r="K10" i="3"/>
  <c r="K13" i="3" l="1"/>
  <c r="M10" i="3"/>
  <c r="K25" i="3"/>
</calcChain>
</file>

<file path=xl/sharedStrings.xml><?xml version="1.0" encoding="utf-8"?>
<sst xmlns="http://schemas.openxmlformats.org/spreadsheetml/2006/main" count="62" uniqueCount="54">
  <si>
    <t>OGGETTO</t>
  </si>
  <si>
    <t>IVA</t>
  </si>
  <si>
    <t>AGGIUDICATARIO</t>
  </si>
  <si>
    <t>AFFIDAMENTO DIRETTO</t>
  </si>
  <si>
    <t>Z7B2E123B2</t>
  </si>
  <si>
    <t>DETERMINA</t>
  </si>
  <si>
    <t>DEL</t>
  </si>
  <si>
    <t>PROCEDURA</t>
  </si>
  <si>
    <t>PICOMEDIA</t>
  </si>
  <si>
    <t>Z7B2E9E025</t>
  </si>
  <si>
    <t>EMOTICRON</t>
  </si>
  <si>
    <t>SIMONA NOBILE</t>
  </si>
  <si>
    <t>GRAZIELLA BILDESHEIM</t>
  </si>
  <si>
    <t>Z1F3424223</t>
  </si>
  <si>
    <t>EMMEDUE</t>
  </si>
  <si>
    <t>acquisto contenuti audiovisivi</t>
  </si>
  <si>
    <t>IMPONIBILE</t>
  </si>
  <si>
    <t>CIG - SIMOG</t>
  </si>
  <si>
    <t>LINEA DI AZIONE</t>
  </si>
  <si>
    <t>sviluppo piattaforma crossmediale</t>
  </si>
  <si>
    <t>PROC. NEGOZ. SENZA BANDO EX ART. 63 (DIRITTI DI ESCLUSIVA)</t>
  </si>
  <si>
    <t>nomina membro esterno commissione</t>
  </si>
  <si>
    <t>PROMOZIONE TURISTICA 2 - GRANDI ATTRATTORI (D.G.R. N. 84 del 19/02/2020)</t>
  </si>
  <si>
    <t>84543140F</t>
  </si>
  <si>
    <t>GOLDENART</t>
  </si>
  <si>
    <t>84543259B0</t>
  </si>
  <si>
    <t>BRONX</t>
  </si>
  <si>
    <t>PEPITO</t>
  </si>
  <si>
    <t>84543584ED</t>
  </si>
  <si>
    <t>evento "Luci di Natale"</t>
  </si>
  <si>
    <t>SUB-TOTALE LINEA 2</t>
  </si>
  <si>
    <t>TOTALE COMPLESSIVO</t>
  </si>
  <si>
    <t>SUB-TOTALE LINEA 1 - CONSULENTI</t>
  </si>
  <si>
    <t xml:space="preserve">SUB-TOTALE LINEA 1 - ACQUISTI </t>
  </si>
  <si>
    <t>Z6C3847C91</t>
  </si>
  <si>
    <t>Z583854513</t>
  </si>
  <si>
    <t>Z6E384E8F5</t>
  </si>
  <si>
    <t>Z73385457D</t>
  </si>
  <si>
    <t>Z2038544B0</t>
  </si>
  <si>
    <t>Z31384E834</t>
  </si>
  <si>
    <t>evento anteprima film "L'ombra di Caravaggio" - servizi di promozione</t>
  </si>
  <si>
    <t>evento anteprima film "L'ombra di Caravaggio" - servizi di ospitalità</t>
  </si>
  <si>
    <t>evento anteprima film "L'ombra di Caravaggio" - cena 06/11/2022</t>
  </si>
  <si>
    <t>evento anteprima film "L'ombra di Caravaggio" - acquisto biglietti sala</t>
  </si>
  <si>
    <t>SCHILIZZI VIAGGI</t>
  </si>
  <si>
    <t>evento anteprima film "L'ombra di Caravaggio" - trasferimenti</t>
  </si>
  <si>
    <t>evento anteprima film "L'ombra di Caravaggio" - noleggio con conducente</t>
  </si>
  <si>
    <t>COMETA GROUP</t>
  </si>
  <si>
    <t>ROYAL CONTINENTAL - ERREZETAUNO</t>
  </si>
  <si>
    <t>LA LOCANDA DEL CERRIGLIO - LUPA</t>
  </si>
  <si>
    <t>MODERNISSIMO - ITALIAN INTERNATIONAL FILM</t>
  </si>
  <si>
    <t>TOTALE DOVUTO</t>
  </si>
  <si>
    <t>NETTO A CORRISPONDERE (IVA COMPRESA)</t>
  </si>
  <si>
    <t>TOTALE VERSATO (IVA COMPRESA)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</si>
</sst>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i/>
      <sz val="9"/>
      <color theme="1"/>
      <name val="Franklin Gothic Book"/>
      <family val="2"/>
    </font>
    <font>
      <sz val="8"/>
      <color theme="1"/>
      <name val="Franklin Gothic Book"/>
      <family val="2"/>
    </font>
    <font>
      <sz val="9"/>
      <color rgb="FFFF0000"/>
      <name val="Franklin Gothic Book"/>
      <family val="2"/>
    </font>
    <font>
      <sz val="9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3" borderId="5" xfId="0" applyFont="1" applyFill="1" applyBorder="1"/>
    <xf numFmtId="0" fontId="2" fillId="3" borderId="6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2" fillId="3" borderId="3" xfId="0" applyFont="1" applyFill="1" applyBorder="1"/>
    <xf numFmtId="44" fontId="1" fillId="0" borderId="1" xfId="0" applyNumberFormat="1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right"/>
    </xf>
    <xf numFmtId="44" fontId="1" fillId="0" borderId="2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44" fontId="1" fillId="0" borderId="0" xfId="0" applyNumberFormat="1" applyFont="1"/>
    <xf numFmtId="0" fontId="1" fillId="0" borderId="1" xfId="0" applyFont="1" applyBorder="1"/>
    <xf numFmtId="0" fontId="1" fillId="0" borderId="1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4" fontId="1" fillId="4" borderId="8" xfId="0" applyNumberFormat="1" applyFont="1" applyFill="1" applyBorder="1" applyAlignment="1">
      <alignment horizontal="center"/>
    </xf>
    <xf numFmtId="44" fontId="1" fillId="4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44" fontId="1" fillId="0" borderId="11" xfId="0" applyNumberFormat="1" applyFont="1" applyFill="1" applyBorder="1" applyAlignment="1">
      <alignment horizontal="center"/>
    </xf>
    <xf numFmtId="44" fontId="1" fillId="2" borderId="10" xfId="0" applyNumberFormat="1" applyFont="1" applyFill="1" applyBorder="1" applyAlignment="1">
      <alignment horizontal="right"/>
    </xf>
    <xf numFmtId="44" fontId="1" fillId="2" borderId="10" xfId="0" applyNumberFormat="1" applyFont="1" applyFill="1" applyBorder="1" applyAlignment="1">
      <alignment horizontal="center"/>
    </xf>
    <xf numFmtId="0" fontId="1" fillId="0" borderId="4" xfId="0" applyFont="1" applyBorder="1"/>
    <xf numFmtId="44" fontId="1" fillId="0" borderId="2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44" fontId="1" fillId="0" borderId="13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4" fontId="1" fillId="0" borderId="7" xfId="0" applyNumberFormat="1" applyFont="1" applyFill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4" borderId="13" xfId="0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44" fontId="1" fillId="0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44" fontId="1" fillId="0" borderId="16" xfId="0" applyNumberFormat="1" applyFont="1" applyFill="1" applyBorder="1" applyAlignment="1">
      <alignment horizontal="center"/>
    </xf>
    <xf numFmtId="44" fontId="2" fillId="2" borderId="3" xfId="0" applyNumberFormat="1" applyFont="1" applyFill="1" applyBorder="1" applyAlignment="1">
      <alignment horizontal="right"/>
    </xf>
    <xf numFmtId="44" fontId="1" fillId="4" borderId="7" xfId="0" applyNumberFormat="1" applyFont="1" applyFill="1" applyBorder="1" applyAlignment="1">
      <alignment horizontal="center"/>
    </xf>
    <xf numFmtId="44" fontId="1" fillId="0" borderId="17" xfId="0" applyNumberFormat="1" applyFont="1" applyFill="1" applyBorder="1" applyAlignment="1">
      <alignment horizontal="center"/>
    </xf>
    <xf numFmtId="44" fontId="1" fillId="0" borderId="3" xfId="0" applyNumberFormat="1" applyFont="1" applyFill="1" applyBorder="1" applyAlignment="1">
      <alignment horizontal="center"/>
    </xf>
    <xf numFmtId="44" fontId="1" fillId="2" borderId="3" xfId="0" applyNumberFormat="1" applyFont="1" applyFill="1" applyBorder="1" applyAlignment="1">
      <alignment horizontal="right"/>
    </xf>
    <xf numFmtId="44" fontId="1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4" fontId="5" fillId="0" borderId="1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abSelected="1" topLeftCell="A4" zoomScale="120" zoomScaleNormal="120" workbookViewId="0">
      <selection activeCell="A28" sqref="A28"/>
    </sheetView>
  </sheetViews>
  <sheetFormatPr defaultRowHeight="15" x14ac:dyDescent="0.25"/>
  <cols>
    <col min="2" max="2" width="10.28515625" customWidth="1"/>
    <col min="3" max="3" width="12.28515625" customWidth="1"/>
    <col min="4" max="4" width="15.28515625" customWidth="1"/>
    <col min="5" max="5" width="13.42578125" customWidth="1"/>
    <col min="6" max="7" width="51.85546875" customWidth="1"/>
    <col min="8" max="8" width="36.7109375" customWidth="1"/>
    <col min="9" max="9" width="14.28515625" customWidth="1"/>
    <col min="10" max="10" width="13.28515625" customWidth="1"/>
    <col min="11" max="11" width="17.7109375" customWidth="1"/>
    <col min="12" max="12" width="29.5703125" customWidth="1"/>
    <col min="13" max="13" width="36.42578125" customWidth="1"/>
  </cols>
  <sheetData>
    <row r="1" spans="2:13" ht="15.75" thickBot="1" x14ac:dyDescent="0.3"/>
    <row r="2" spans="2:13" ht="15.75" thickBot="1" x14ac:dyDescent="0.3">
      <c r="B2" s="8"/>
      <c r="C2" s="9" t="s">
        <v>22</v>
      </c>
      <c r="D2" s="9"/>
      <c r="E2" s="9"/>
      <c r="F2" s="13"/>
      <c r="G2" s="10"/>
    </row>
    <row r="3" spans="2:13" x14ac:dyDescent="0.25">
      <c r="B3" s="1"/>
      <c r="C3" s="1"/>
      <c r="D3" s="1"/>
      <c r="E3" s="1"/>
      <c r="F3" s="1"/>
      <c r="G3" s="1"/>
    </row>
    <row r="4" spans="2:13" x14ac:dyDescent="0.25">
      <c r="B4" s="4" t="s">
        <v>5</v>
      </c>
      <c r="C4" s="4" t="s">
        <v>6</v>
      </c>
      <c r="D4" s="4" t="s">
        <v>17</v>
      </c>
      <c r="E4" s="4" t="s">
        <v>18</v>
      </c>
      <c r="F4" s="4" t="s">
        <v>0</v>
      </c>
      <c r="G4" s="4" t="s">
        <v>7</v>
      </c>
      <c r="H4" s="4" t="s">
        <v>2</v>
      </c>
      <c r="I4" s="4" t="s">
        <v>16</v>
      </c>
      <c r="J4" s="4" t="s">
        <v>1</v>
      </c>
      <c r="K4" s="46" t="s">
        <v>51</v>
      </c>
      <c r="L4" s="4" t="s">
        <v>53</v>
      </c>
      <c r="M4" s="60" t="s">
        <v>52</v>
      </c>
    </row>
    <row r="5" spans="2:13" x14ac:dyDescent="0.25">
      <c r="B5" s="6">
        <v>28</v>
      </c>
      <c r="C5" s="7">
        <v>44070</v>
      </c>
      <c r="D5" s="6" t="s">
        <v>4</v>
      </c>
      <c r="E5" s="6">
        <v>1</v>
      </c>
      <c r="F5" s="6" t="s">
        <v>21</v>
      </c>
      <c r="G5" s="6" t="s">
        <v>3</v>
      </c>
      <c r="H5" s="6" t="s">
        <v>11</v>
      </c>
      <c r="I5" s="16">
        <v>600</v>
      </c>
      <c r="J5" s="16">
        <v>0</v>
      </c>
      <c r="K5" s="47">
        <f>+I5</f>
        <v>600</v>
      </c>
      <c r="L5" s="47">
        <v>600</v>
      </c>
      <c r="M5" s="14">
        <f>+K5-L5</f>
        <v>0</v>
      </c>
    </row>
    <row r="6" spans="2:13" ht="15.75" thickBot="1" x14ac:dyDescent="0.3">
      <c r="B6" s="6">
        <f>+B5</f>
        <v>28</v>
      </c>
      <c r="C6" s="7">
        <f>+C5</f>
        <v>44070</v>
      </c>
      <c r="D6" s="6" t="str">
        <f>+D5</f>
        <v>Z7B2E123B2</v>
      </c>
      <c r="E6" s="6">
        <v>1</v>
      </c>
      <c r="F6" s="6" t="str">
        <f>+F5</f>
        <v>nomina membro esterno commissione</v>
      </c>
      <c r="G6" s="6" t="str">
        <f>+G5</f>
        <v>AFFIDAMENTO DIRETTO</v>
      </c>
      <c r="H6" s="6" t="s">
        <v>12</v>
      </c>
      <c r="I6" s="16">
        <v>624</v>
      </c>
      <c r="J6" s="16">
        <v>0</v>
      </c>
      <c r="K6" s="47">
        <f>+I6</f>
        <v>624</v>
      </c>
      <c r="L6" s="47">
        <v>624</v>
      </c>
      <c r="M6" s="14">
        <f t="shared" ref="M6:M22" si="0">+K6-L6</f>
        <v>0</v>
      </c>
    </row>
    <row r="7" spans="2:13" ht="15.75" thickBot="1" x14ac:dyDescent="0.3">
      <c r="B7" s="20"/>
      <c r="C7" s="21"/>
      <c r="D7" s="20"/>
      <c r="E7" s="20"/>
      <c r="F7" s="20"/>
      <c r="G7" s="25"/>
      <c r="H7" s="35" t="s">
        <v>32</v>
      </c>
      <c r="I7" s="32">
        <f>SUM(I5:I6)</f>
        <v>1224</v>
      </c>
      <c r="J7" s="32"/>
      <c r="K7" s="48">
        <f>SUM(I7:J7)</f>
        <v>1224</v>
      </c>
      <c r="L7" s="55"/>
      <c r="M7" s="59"/>
    </row>
    <row r="8" spans="2:13" x14ac:dyDescent="0.25">
      <c r="B8" s="20"/>
      <c r="C8" s="21"/>
      <c r="D8" s="20"/>
      <c r="E8" s="20"/>
      <c r="F8" s="20"/>
      <c r="G8" s="20"/>
      <c r="H8" s="26"/>
      <c r="I8" s="27"/>
      <c r="J8" s="27"/>
      <c r="K8" s="49"/>
      <c r="L8" s="55"/>
      <c r="M8" s="59"/>
    </row>
    <row r="9" spans="2:13" x14ac:dyDescent="0.25">
      <c r="B9" s="2">
        <v>40</v>
      </c>
      <c r="C9" s="3">
        <v>44137</v>
      </c>
      <c r="D9" s="5" t="s">
        <v>23</v>
      </c>
      <c r="E9" s="5">
        <v>1</v>
      </c>
      <c r="F9" s="2" t="s">
        <v>15</v>
      </c>
      <c r="G9" s="2" t="str">
        <f>+G11</f>
        <v>PROC. NEGOZ. SENZA BANDO EX ART. 63 (DIRITTI DI ESCLUSIVA)</v>
      </c>
      <c r="H9" s="5" t="s">
        <v>24</v>
      </c>
      <c r="I9" s="15">
        <v>368852.46</v>
      </c>
      <c r="J9" s="14">
        <f>+I9/100*22</f>
        <v>81147.541200000007</v>
      </c>
      <c r="K9" s="50">
        <f>+I9+J9</f>
        <v>450000.00120000006</v>
      </c>
      <c r="L9" s="47">
        <v>450000</v>
      </c>
      <c r="M9" s="14">
        <f>+K9-L9</f>
        <v>1.2000000569969416E-3</v>
      </c>
    </row>
    <row r="10" spans="2:13" x14ac:dyDescent="0.25">
      <c r="B10" s="2">
        <v>40</v>
      </c>
      <c r="C10" s="3">
        <v>44137</v>
      </c>
      <c r="D10" s="5" t="s">
        <v>25</v>
      </c>
      <c r="E10" s="5">
        <v>1</v>
      </c>
      <c r="F10" s="2" t="s">
        <v>15</v>
      </c>
      <c r="G10" s="2" t="s">
        <v>20</v>
      </c>
      <c r="H10" s="5" t="s">
        <v>26</v>
      </c>
      <c r="I10" s="15">
        <v>327868.84999999998</v>
      </c>
      <c r="J10" s="14">
        <f>+I10/100*22</f>
        <v>72131.146999999997</v>
      </c>
      <c r="K10" s="50">
        <f>SUM(I10:J10)</f>
        <v>399999.99699999997</v>
      </c>
      <c r="L10" s="62">
        <v>332000</v>
      </c>
      <c r="M10" s="61">
        <f t="shared" si="0"/>
        <v>67999.996999999974</v>
      </c>
    </row>
    <row r="11" spans="2:13" x14ac:dyDescent="0.25">
      <c r="B11" s="2">
        <v>40</v>
      </c>
      <c r="C11" s="3">
        <v>44137</v>
      </c>
      <c r="D11" s="5">
        <v>8454334120</v>
      </c>
      <c r="E11" s="5">
        <v>1</v>
      </c>
      <c r="F11" s="2" t="s">
        <v>15</v>
      </c>
      <c r="G11" s="2" t="str">
        <f>+G10</f>
        <v>PROC. NEGOZ. SENZA BANDO EX ART. 63 (DIRITTI DI ESCLUSIVA)</v>
      </c>
      <c r="H11" s="5" t="s">
        <v>27</v>
      </c>
      <c r="I11" s="15">
        <v>327868.84999999998</v>
      </c>
      <c r="J11" s="14">
        <v>72131.146999999997</v>
      </c>
      <c r="K11" s="50">
        <v>399999.99699999997</v>
      </c>
      <c r="L11" s="47">
        <v>400000</v>
      </c>
      <c r="M11" s="14">
        <f>+K11-L11</f>
        <v>-3.0000000260770321E-3</v>
      </c>
    </row>
    <row r="12" spans="2:13" ht="15.75" thickBot="1" x14ac:dyDescent="0.3">
      <c r="B12" s="2">
        <v>40</v>
      </c>
      <c r="C12" s="3">
        <v>44137</v>
      </c>
      <c r="D12" s="5" t="s">
        <v>28</v>
      </c>
      <c r="E12" s="5">
        <v>1</v>
      </c>
      <c r="F12" s="2" t="s">
        <v>15</v>
      </c>
      <c r="G12" s="2" t="str">
        <f>+G9</f>
        <v>PROC. NEGOZ. SENZA BANDO EX ART. 63 (DIRITTI DI ESCLUSIVA)</v>
      </c>
      <c r="H12" s="5" t="s">
        <v>8</v>
      </c>
      <c r="I12" s="15">
        <v>81967.210000000006</v>
      </c>
      <c r="J12" s="14">
        <f>+I12/100*22</f>
        <v>18032.786200000002</v>
      </c>
      <c r="K12" s="47">
        <f>+J12+I12</f>
        <v>99999.996200000009</v>
      </c>
      <c r="L12" s="47">
        <v>100000</v>
      </c>
      <c r="M12" s="14">
        <f>+K12-L12</f>
        <v>-3.799999991315417E-3</v>
      </c>
    </row>
    <row r="13" spans="2:13" ht="15.75" thickBot="1" x14ac:dyDescent="0.3">
      <c r="B13" s="18"/>
      <c r="C13" s="17"/>
      <c r="D13" s="18"/>
      <c r="E13" s="18"/>
      <c r="F13" s="18"/>
      <c r="G13" s="18"/>
      <c r="H13" s="20"/>
      <c r="I13" s="28"/>
      <c r="J13" s="55"/>
      <c r="K13" s="57">
        <f>SUM(K9:K12)</f>
        <v>1349999.9913999999</v>
      </c>
      <c r="L13" s="56"/>
      <c r="M13" s="14"/>
    </row>
    <row r="14" spans="2:13" ht="15.75" thickBot="1" x14ac:dyDescent="0.3">
      <c r="B14" s="18"/>
      <c r="C14" s="17"/>
      <c r="D14" s="18"/>
      <c r="E14" s="18"/>
      <c r="F14" s="18"/>
      <c r="G14" s="19"/>
      <c r="H14" s="35" t="s">
        <v>33</v>
      </c>
      <c r="I14" s="31">
        <f>SUM(I9:I13)</f>
        <v>1106557.3700000001</v>
      </c>
      <c r="J14" s="32">
        <f>SUM(J9:J13)</f>
        <v>243442.6214</v>
      </c>
      <c r="K14" s="48">
        <f>SUM(I14:J14)</f>
        <v>1349999.9914000002</v>
      </c>
      <c r="L14" s="47"/>
      <c r="M14" s="14"/>
    </row>
    <row r="15" spans="2:13" x14ac:dyDescent="0.25">
      <c r="B15" s="2">
        <v>34</v>
      </c>
      <c r="C15" s="3">
        <v>44109</v>
      </c>
      <c r="D15" s="2" t="s">
        <v>9</v>
      </c>
      <c r="E15" s="2">
        <v>2</v>
      </c>
      <c r="F15" s="2" t="s">
        <v>19</v>
      </c>
      <c r="G15" s="2" t="str">
        <f>+G9</f>
        <v>PROC. NEGOZ. SENZA BANDO EX ART. 63 (DIRITTI DI ESCLUSIVA)</v>
      </c>
      <c r="H15" s="29" t="s">
        <v>10</v>
      </c>
      <c r="I15" s="30">
        <v>28688.52</v>
      </c>
      <c r="J15" s="30">
        <f>+I15/100*22</f>
        <v>6311.4744000000001</v>
      </c>
      <c r="K15" s="51">
        <f>SUM(I15:J15)</f>
        <v>34999.994400000003</v>
      </c>
      <c r="L15" s="47">
        <f>22000+(22000/100*22)</f>
        <v>26840</v>
      </c>
      <c r="M15" s="61">
        <f t="shared" si="0"/>
        <v>8159.9944000000032</v>
      </c>
    </row>
    <row r="16" spans="2:13" x14ac:dyDescent="0.25">
      <c r="B16" s="2">
        <v>47</v>
      </c>
      <c r="C16" s="3">
        <v>44532</v>
      </c>
      <c r="D16" s="5" t="s">
        <v>13</v>
      </c>
      <c r="E16" s="5">
        <v>2</v>
      </c>
      <c r="F16" s="2" t="s">
        <v>29</v>
      </c>
      <c r="G16" s="2" t="str">
        <f>+G6</f>
        <v>AFFIDAMENTO DIRETTO</v>
      </c>
      <c r="H16" s="12" t="s">
        <v>14</v>
      </c>
      <c r="I16" s="34">
        <v>16900</v>
      </c>
      <c r="J16" s="16">
        <f>+I16/100*22</f>
        <v>3718</v>
      </c>
      <c r="K16" s="47">
        <f>+J16+I16</f>
        <v>20618</v>
      </c>
      <c r="L16" s="47">
        <v>20618</v>
      </c>
      <c r="M16" s="14">
        <f>+K16-L16</f>
        <v>0</v>
      </c>
    </row>
    <row r="17" spans="2:13" x14ac:dyDescent="0.25">
      <c r="B17" s="5">
        <v>97</v>
      </c>
      <c r="C17" s="42">
        <v>44859</v>
      </c>
      <c r="D17" s="5" t="s">
        <v>34</v>
      </c>
      <c r="E17" s="5">
        <v>2</v>
      </c>
      <c r="F17" s="45" t="s">
        <v>40</v>
      </c>
      <c r="G17" s="43" t="str">
        <f>+G16</f>
        <v>AFFIDAMENTO DIRETTO</v>
      </c>
      <c r="H17" s="5" t="str">
        <f>+H9</f>
        <v>GOLDENART</v>
      </c>
      <c r="I17" s="44">
        <v>1299.6300000000001</v>
      </c>
      <c r="J17" s="14">
        <f>+I17/100*22</f>
        <v>285.91860000000003</v>
      </c>
      <c r="K17" s="50">
        <f>SUM(I17:J17)</f>
        <v>1585.5486000000001</v>
      </c>
      <c r="L17" s="47">
        <v>1585.55</v>
      </c>
      <c r="M17" s="14">
        <f>+K17-L17</f>
        <v>-1.3999999998759449E-3</v>
      </c>
    </row>
    <row r="18" spans="2:13" x14ac:dyDescent="0.25">
      <c r="B18" s="5">
        <v>105</v>
      </c>
      <c r="C18" s="42">
        <v>44862</v>
      </c>
      <c r="D18" s="5" t="s">
        <v>35</v>
      </c>
      <c r="E18" s="5">
        <v>2</v>
      </c>
      <c r="F18" s="45" t="s">
        <v>41</v>
      </c>
      <c r="G18" s="43" t="s">
        <v>3</v>
      </c>
      <c r="H18" s="5" t="s">
        <v>48</v>
      </c>
      <c r="I18" s="44">
        <v>1986</v>
      </c>
      <c r="J18" s="14">
        <v>193</v>
      </c>
      <c r="K18" s="50">
        <f t="shared" ref="K18:K22" si="1">SUM(I18:J18)</f>
        <v>2179</v>
      </c>
      <c r="L18" s="47">
        <v>2179</v>
      </c>
      <c r="M18" s="14">
        <f t="shared" si="0"/>
        <v>0</v>
      </c>
    </row>
    <row r="19" spans="2:13" x14ac:dyDescent="0.25">
      <c r="B19" s="5">
        <v>109</v>
      </c>
      <c r="C19" s="42">
        <f>+C18</f>
        <v>44862</v>
      </c>
      <c r="D19" s="5" t="s">
        <v>36</v>
      </c>
      <c r="E19" s="5">
        <v>2</v>
      </c>
      <c r="F19" s="45" t="s">
        <v>42</v>
      </c>
      <c r="G19" s="43" t="s">
        <v>3</v>
      </c>
      <c r="H19" s="5" t="s">
        <v>49</v>
      </c>
      <c r="I19" s="44">
        <v>727.27</v>
      </c>
      <c r="J19" s="14">
        <f>+I19/10</f>
        <v>72.727000000000004</v>
      </c>
      <c r="K19" s="50">
        <f t="shared" si="1"/>
        <v>799.99699999999996</v>
      </c>
      <c r="L19" s="47">
        <v>800</v>
      </c>
      <c r="M19" s="14">
        <f>+K19-L19</f>
        <v>-3.0000000000427463E-3</v>
      </c>
    </row>
    <row r="20" spans="2:13" x14ac:dyDescent="0.25">
      <c r="B20" s="5">
        <v>107</v>
      </c>
      <c r="C20" s="42">
        <f>+C19</f>
        <v>44862</v>
      </c>
      <c r="D20" s="5" t="s">
        <v>37</v>
      </c>
      <c r="E20" s="5">
        <v>2</v>
      </c>
      <c r="F20" s="45" t="s">
        <v>43</v>
      </c>
      <c r="G20" s="43" t="s">
        <v>3</v>
      </c>
      <c r="H20" s="5" t="s">
        <v>50</v>
      </c>
      <c r="I20" s="44">
        <v>780</v>
      </c>
      <c r="J20" s="14">
        <v>0</v>
      </c>
      <c r="K20" s="50">
        <f t="shared" si="1"/>
        <v>780</v>
      </c>
      <c r="L20" s="47">
        <v>780</v>
      </c>
      <c r="M20" s="14">
        <f t="shared" si="0"/>
        <v>0</v>
      </c>
    </row>
    <row r="21" spans="2:13" x14ac:dyDescent="0.25">
      <c r="B21" s="2">
        <v>106</v>
      </c>
      <c r="C21" s="3">
        <f>+C20</f>
        <v>44862</v>
      </c>
      <c r="D21" s="5" t="s">
        <v>38</v>
      </c>
      <c r="E21" s="5">
        <v>2</v>
      </c>
      <c r="F21" s="45" t="s">
        <v>45</v>
      </c>
      <c r="G21" s="41" t="s">
        <v>3</v>
      </c>
      <c r="H21" s="5" t="s">
        <v>44</v>
      </c>
      <c r="I21" s="15">
        <v>2337.79</v>
      </c>
      <c r="J21" s="14">
        <v>8.2100000000000009</v>
      </c>
      <c r="K21" s="50">
        <f t="shared" si="1"/>
        <v>2346</v>
      </c>
      <c r="L21" s="47">
        <v>2346</v>
      </c>
      <c r="M21" s="14">
        <f t="shared" si="0"/>
        <v>0</v>
      </c>
    </row>
    <row r="22" spans="2:13" ht="15.75" thickBot="1" x14ac:dyDescent="0.3">
      <c r="B22" s="2">
        <v>108</v>
      </c>
      <c r="C22" s="3">
        <f>+C21</f>
        <v>44862</v>
      </c>
      <c r="D22" s="5" t="s">
        <v>39</v>
      </c>
      <c r="E22" s="5">
        <v>2</v>
      </c>
      <c r="F22" s="45" t="s">
        <v>46</v>
      </c>
      <c r="G22" s="41" t="s">
        <v>3</v>
      </c>
      <c r="H22" s="5" t="s">
        <v>47</v>
      </c>
      <c r="I22" s="15">
        <v>1200</v>
      </c>
      <c r="J22" s="14">
        <f>+I22/10</f>
        <v>120</v>
      </c>
      <c r="K22" s="50">
        <f t="shared" si="1"/>
        <v>1320</v>
      </c>
      <c r="L22" s="47">
        <v>1320</v>
      </c>
      <c r="M22" s="14">
        <f t="shared" si="0"/>
        <v>0</v>
      </c>
    </row>
    <row r="23" spans="2:13" ht="15.75" thickBot="1" x14ac:dyDescent="0.3">
      <c r="B23" s="23"/>
      <c r="C23" s="2"/>
      <c r="D23" s="5"/>
      <c r="E23" s="5"/>
      <c r="F23" s="23"/>
      <c r="G23" s="33"/>
      <c r="H23" s="35" t="s">
        <v>30</v>
      </c>
      <c r="I23" s="37"/>
      <c r="J23" s="52"/>
      <c r="K23" s="58">
        <f>SUM(K15:K22)</f>
        <v>64628.540000000008</v>
      </c>
      <c r="L23" s="56"/>
      <c r="M23" s="14"/>
    </row>
    <row r="24" spans="2:13" ht="15.75" thickBot="1" x14ac:dyDescent="0.3">
      <c r="B24" s="23"/>
      <c r="C24" s="2"/>
      <c r="D24" s="5"/>
      <c r="E24" s="5"/>
      <c r="F24" s="23"/>
      <c r="G24" s="33"/>
      <c r="H24" s="38"/>
      <c r="I24" s="39"/>
      <c r="J24" s="39"/>
      <c r="K24" s="40"/>
      <c r="L24" s="47"/>
      <c r="M24" s="14"/>
    </row>
    <row r="25" spans="2:13" ht="15.75" thickBot="1" x14ac:dyDescent="0.3">
      <c r="B25" s="23"/>
      <c r="C25" s="23"/>
      <c r="D25" s="24"/>
      <c r="E25" s="24"/>
      <c r="F25" s="23"/>
      <c r="G25" s="33"/>
      <c r="H25" s="36" t="s">
        <v>31</v>
      </c>
      <c r="I25" s="37"/>
      <c r="J25" s="52"/>
      <c r="K25" s="54">
        <f>+K7+K14+K23</f>
        <v>1415852.5314000002</v>
      </c>
      <c r="L25" s="53"/>
      <c r="M25" s="61">
        <f>+M10+M15</f>
        <v>76159.99139999997</v>
      </c>
    </row>
    <row r="26" spans="2:13" x14ac:dyDescent="0.25">
      <c r="B26" s="1"/>
      <c r="C26" s="1"/>
      <c r="D26" s="11"/>
      <c r="E26" s="11"/>
      <c r="F26" s="1"/>
      <c r="G26" s="1"/>
      <c r="H26" s="1"/>
      <c r="I26" s="22"/>
    </row>
    <row r="27" spans="2:13" x14ac:dyDescent="0.25">
      <c r="B27" s="1"/>
      <c r="C27" s="1"/>
      <c r="D27" s="11"/>
      <c r="E27" s="11"/>
      <c r="F27" s="1"/>
      <c r="G27" s="1"/>
      <c r="H27" s="1"/>
      <c r="I27" s="22"/>
    </row>
    <row r="28" spans="2:13" x14ac:dyDescent="0.25">
      <c r="B28" s="1"/>
      <c r="C28" s="1"/>
      <c r="D28" s="11"/>
      <c r="E28" s="11"/>
      <c r="F28" s="1"/>
      <c r="G28" s="1"/>
      <c r="H28" s="1"/>
      <c r="I28" s="1"/>
    </row>
    <row r="29" spans="2:13" x14ac:dyDescent="0.25">
      <c r="B29" s="1"/>
      <c r="C29" s="1"/>
      <c r="D29" s="11"/>
      <c r="E29" s="11"/>
      <c r="F29" s="1"/>
      <c r="G29" s="1"/>
      <c r="H29" s="1"/>
      <c r="I29" s="1"/>
    </row>
    <row r="30" spans="2:13" x14ac:dyDescent="0.25">
      <c r="B30" s="1"/>
      <c r="C30" s="1"/>
      <c r="D30" s="11"/>
      <c r="E30" s="11"/>
      <c r="F30" s="1"/>
      <c r="G30" s="1"/>
      <c r="H30" s="1"/>
      <c r="I30" s="1"/>
    </row>
  </sheetData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GRANDI ATTRATTORI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2023-03-17T17:28:30Z</dcterms:modified>
</cp:coreProperties>
</file>