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E8EAC94-CE55-4221-B4F1-E523A4671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7" l="1"/>
  <c r="O19" i="7"/>
  <c r="M17" i="7"/>
  <c r="G16" i="7"/>
  <c r="G17" i="7" s="1"/>
  <c r="G18" i="7" s="1"/>
  <c r="G19" i="7" s="1"/>
  <c r="G20" i="7" s="1"/>
  <c r="G12" i="7"/>
  <c r="G8" i="7"/>
  <c r="L18" i="7"/>
  <c r="K18" i="7"/>
  <c r="L17" i="7"/>
  <c r="B17" i="7"/>
  <c r="B18" i="7" s="1"/>
  <c r="B20" i="7" s="1"/>
  <c r="A17" i="7"/>
  <c r="N16" i="7"/>
  <c r="N19" i="7" s="1"/>
  <c r="L16" i="7"/>
  <c r="B16" i="7"/>
  <c r="B19" i="7" s="1"/>
  <c r="L15" i="7"/>
  <c r="M5" i="7" l="1"/>
  <c r="N8" i="7"/>
  <c r="K8" i="7"/>
  <c r="L8" i="7" s="1"/>
  <c r="K7" i="7"/>
  <c r="J14" i="7" l="1"/>
  <c r="L14" i="7" s="1"/>
  <c r="K20" i="7"/>
  <c r="L20" i="7" s="1"/>
  <c r="L19" i="7"/>
  <c r="K13" i="7"/>
  <c r="L13" i="7" s="1"/>
  <c r="A31" i="7"/>
  <c r="A32" i="7" s="1"/>
  <c r="A33" i="7" s="1"/>
  <c r="A34" i="7" s="1"/>
  <c r="A36" i="7" s="1"/>
  <c r="A42" i="7" s="1"/>
  <c r="J12" i="7"/>
  <c r="K11" i="7"/>
  <c r="L11" i="7" s="1"/>
  <c r="K10" i="7"/>
  <c r="L10" i="7" s="1"/>
  <c r="L9" i="7"/>
  <c r="B9" i="7"/>
  <c r="B10" i="7" s="1"/>
  <c r="B11" i="7" s="1"/>
  <c r="B13" i="7" s="1"/>
  <c r="B14" i="7" s="1"/>
  <c r="K12" i="7" l="1"/>
  <c r="L12" i="7" s="1"/>
  <c r="L5" i="7"/>
  <c r="H5" i="7" l="1"/>
  <c r="L7" i="7" l="1"/>
  <c r="L21" i="7" s="1"/>
  <c r="C5" i="7"/>
  <c r="C6" i="7" s="1"/>
  <c r="C7" i="7" l="1"/>
  <c r="C9" i="7" s="1"/>
  <c r="C10" i="7" s="1"/>
  <c r="B5" i="7"/>
  <c r="B6" i="7" s="1"/>
  <c r="C14" i="7" l="1"/>
  <c r="C15" i="7" s="1"/>
  <c r="C16" i="7" s="1"/>
  <c r="C17" i="7" s="1"/>
  <c r="C18" i="7" s="1"/>
  <c r="C19" i="7" s="1"/>
  <c r="C11" i="7"/>
  <c r="G10" i="7"/>
  <c r="G11" i="7" s="1"/>
  <c r="G13" i="7" s="1"/>
  <c r="G14" i="7" s="1"/>
  <c r="G9" i="7"/>
</calcChain>
</file>

<file path=xl/sharedStrings.xml><?xml version="1.0" encoding="utf-8"?>
<sst xmlns="http://schemas.openxmlformats.org/spreadsheetml/2006/main" count="103" uniqueCount="91">
  <si>
    <t>DEL</t>
  </si>
  <si>
    <t>C.I.G.</t>
  </si>
  <si>
    <t>OGGETTO DELL'INCARICO/SERVIZIO</t>
  </si>
  <si>
    <t>AFF. DIRETTO EX ART. 36, II CO. LETT. A D. LGS. N. 50/2016</t>
  </si>
  <si>
    <t>NOMINA REGIONE CAMPANIA</t>
  </si>
  <si>
    <t>IMPONIBILE</t>
  </si>
  <si>
    <t>TOTALE</t>
  </si>
  <si>
    <t>E69I21000020003</t>
  </si>
  <si>
    <t>NOTE</t>
  </si>
  <si>
    <t>DATA SALDO</t>
  </si>
  <si>
    <t>DETERMINA RUP N. (ALTRO)</t>
  </si>
  <si>
    <t>(DELIBERA CDA)</t>
  </si>
  <si>
    <t>(DELIBERA ASSEMBLEA)</t>
  </si>
  <si>
    <t>PRESTAZIONE</t>
  </si>
  <si>
    <t>COLLABORATORE</t>
  </si>
  <si>
    <t>PROFESSIONALE</t>
  </si>
  <si>
    <t>FONDO/PROGETTO</t>
  </si>
  <si>
    <t>responsabile adempimenti fiscali e contabili (01/01/2023 - 31/12/2023)</t>
  </si>
  <si>
    <t>ORDINARIO 2023</t>
  </si>
  <si>
    <t>responsabile emissione buste paga (01/01/2023 - 31/12/2023)</t>
  </si>
  <si>
    <t>AFFIDAMENTO INCARICHI PROFESSIONALI - ANNO 2023</t>
  </si>
  <si>
    <t>AVV. FULVIA GUARDASCIONE</t>
  </si>
  <si>
    <t>collaborazione ufficio di direzione e coordinamento progetti</t>
  </si>
  <si>
    <t>NOTA 3</t>
  </si>
  <si>
    <t xml:space="preserve">fattura </t>
  </si>
  <si>
    <t>acconto (€ 8.000) in data 27/12/2023 + saldo (€ 6.726) in data 16/01/2024</t>
  </si>
  <si>
    <t>ING. GIANFRANCO BRUNO</t>
  </si>
  <si>
    <t>data protection officer</t>
  </si>
  <si>
    <t>DOCUMENTO</t>
  </si>
  <si>
    <t>DATA</t>
  </si>
  <si>
    <t>NUMERO</t>
  </si>
  <si>
    <t>FATTURA</t>
  </si>
  <si>
    <t>AVV. MARTA MAURINO</t>
  </si>
  <si>
    <t>revisore unico contabile</t>
  </si>
  <si>
    <t>Z6439AA753</t>
  </si>
  <si>
    <t>MARIO PROTTO</t>
  </si>
  <si>
    <t>Z1D3A929D0</t>
  </si>
  <si>
    <t>modifiche applicativo Piano Cinema</t>
  </si>
  <si>
    <t>sviluppo software applicativo Piano Cinema</t>
  </si>
  <si>
    <t>NOTA 5</t>
  </si>
  <si>
    <t>NICOLA BARILE</t>
  </si>
  <si>
    <t>NUOVE STRATEGIE 2</t>
  </si>
  <si>
    <t>ZC83B2A867</t>
  </si>
  <si>
    <t>componente commissione di valutazione candidati corso di aggiornemento professionale (animazione 3D)</t>
  </si>
  <si>
    <t>AVV. ROSANNA D'AMORE</t>
  </si>
  <si>
    <t>DOTT. MASSIMILIANO CAMPESE</t>
  </si>
  <si>
    <t>AVV. SIMONA DE ROSA</t>
  </si>
  <si>
    <t>DOTT. PAOLO VOLGARE</t>
  </si>
  <si>
    <t>supporto ufficio gestione Piano Cinema</t>
  </si>
  <si>
    <t>ZCE3AC205C</t>
  </si>
  <si>
    <t>C.U.P.</t>
  </si>
  <si>
    <t>IVA e acc.</t>
  </si>
  <si>
    <t>in attesa di emissione</t>
  </si>
  <si>
    <t>NOTA 4</t>
  </si>
  <si>
    <t>PROCEDURA DI SELEZIONE (RIF. NORMATIVO)</t>
  </si>
  <si>
    <t>NOTA 1</t>
  </si>
  <si>
    <t>compenso pagato in n. 4 rate trimestrali</t>
  </si>
  <si>
    <t>NOTA 2</t>
  </si>
  <si>
    <t xml:space="preserve">NUMERO </t>
  </si>
  <si>
    <t>IMPORTO</t>
  </si>
  <si>
    <t>DATA PAGAMENTO</t>
  </si>
  <si>
    <t>compenso pagato in n. 6 rate bimestrali</t>
  </si>
  <si>
    <t>SALVATORE MARINO</t>
  </si>
  <si>
    <t>OCCASIONALE</t>
  </si>
  <si>
    <t>NOTULA</t>
  </si>
  <si>
    <t>VINCENZO SICIGNANO</t>
  </si>
  <si>
    <t>Z623C6DF47</t>
  </si>
  <si>
    <t>AVV. SERGIO COSENTINI</t>
  </si>
  <si>
    <t>ZC83CF31E0</t>
  </si>
  <si>
    <t>FABRIZIO DI GIULIO</t>
  </si>
  <si>
    <t>ZED3D85B53</t>
  </si>
  <si>
    <t>CIRO PARASCANDOLO</t>
  </si>
  <si>
    <t>Z653DBE6DC</t>
  </si>
  <si>
    <t>AFF. DIRETTO EX ART. 50, I CO. LETT. B D. LGS. N. 36/2023</t>
  </si>
  <si>
    <t>servizi di custodia e portierato</t>
  </si>
  <si>
    <t>redazione report statistico risultati Piano Cinema 2020/2021 - 2022</t>
  </si>
  <si>
    <t>incarico controllo II livello sezione 1 Piano Cinema 2022</t>
  </si>
  <si>
    <t>nucleo indipendente di valutazione [organo monocratico]</t>
  </si>
  <si>
    <t>organismo di vigilanza [organo monocratico]</t>
  </si>
  <si>
    <t>servizio fotografico San Giorgio a Cremano</t>
  </si>
  <si>
    <t>PROMOZIONE TURISTICA 3</t>
  </si>
  <si>
    <t>E29J21002400002</t>
  </si>
  <si>
    <t>AZIONE 3 - anteprima DOCUFILM "Procida Capitale della Cultura" a Procida - trasferimenti [taxi Procida]</t>
  </si>
  <si>
    <t>vedi nota 3</t>
  </si>
  <si>
    <t>vedi nota 1</t>
  </si>
  <si>
    <t>vedi nota 2</t>
  </si>
  <si>
    <t>vedi nota 4</t>
  </si>
  <si>
    <t>vedi nota 5</t>
  </si>
  <si>
    <t>vedi nota 6</t>
  </si>
  <si>
    <t>NOTA 6</t>
  </si>
  <si>
    <t>acconto in data 19/01/2024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</si>
</sst>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7"/>
      <color theme="1"/>
      <name val="Bahnschrift SemiBold"/>
      <family val="2"/>
    </font>
    <font>
      <sz val="11"/>
      <color theme="1"/>
      <name val="Bahnschrift SemiBold"/>
      <family val="2"/>
    </font>
    <font>
      <sz val="7"/>
      <color theme="1"/>
      <name val="Aptos"/>
      <family val="2"/>
    </font>
    <font>
      <sz val="8"/>
      <color theme="1"/>
      <name val="Aptos"/>
      <family val="2"/>
    </font>
    <font>
      <sz val="9"/>
      <color theme="1"/>
      <name val="Aptos"/>
      <family val="2"/>
    </font>
    <font>
      <b/>
      <sz val="9"/>
      <color theme="1"/>
      <name val="Aptos"/>
      <family val="2"/>
    </font>
    <font>
      <sz val="7"/>
      <color rgb="FF0070C0"/>
      <name val="Aptos"/>
      <family val="2"/>
    </font>
    <font>
      <i/>
      <sz val="7"/>
      <color rgb="FF00B050"/>
      <name val="Aptos"/>
      <family val="2"/>
    </font>
    <font>
      <sz val="7"/>
      <name val="Aptos"/>
      <family val="2"/>
    </font>
    <font>
      <b/>
      <sz val="8"/>
      <color theme="1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2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3" fillId="0" borderId="5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44" fontId="5" fillId="0" borderId="0" xfId="0" applyNumberFormat="1" applyFont="1"/>
    <xf numFmtId="3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4" fontId="3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4" fontId="9" fillId="0" borderId="1" xfId="0" applyNumberFormat="1" applyFont="1" applyBorder="1" applyAlignment="1">
      <alignment horizontal="right"/>
    </xf>
    <xf numFmtId="0" fontId="6" fillId="4" borderId="7" xfId="0" applyFont="1" applyFill="1" applyBorder="1" applyAlignment="1">
      <alignment horizontal="center"/>
    </xf>
    <xf numFmtId="44" fontId="3" fillId="0" borderId="21" xfId="0" applyNumberFormat="1" applyFont="1" applyBorder="1" applyAlignment="1">
      <alignment horizontal="right"/>
    </xf>
    <xf numFmtId="44" fontId="6" fillId="0" borderId="7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right"/>
    </xf>
    <xf numFmtId="44" fontId="3" fillId="2" borderId="5" xfId="0" applyNumberFormat="1" applyFont="1" applyFill="1" applyBorder="1" applyAlignment="1">
      <alignment horizontal="right"/>
    </xf>
    <xf numFmtId="14" fontId="3" fillId="2" borderId="17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right"/>
    </xf>
    <xf numFmtId="4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="140" zoomScaleNormal="140" workbookViewId="0">
      <selection activeCell="E32" sqref="E32"/>
    </sheetView>
  </sheetViews>
  <sheetFormatPr defaultRowHeight="15" x14ac:dyDescent="0.25"/>
  <cols>
    <col min="1" max="1" width="23" customWidth="1"/>
    <col min="2" max="2" width="12.85546875" customWidth="1"/>
    <col min="3" max="3" width="18" customWidth="1"/>
    <col min="4" max="4" width="18.140625" customWidth="1"/>
    <col min="5" max="5" width="64" customWidth="1"/>
    <col min="6" max="6" width="16.140625" customWidth="1"/>
    <col min="7" max="7" width="37.28515625" customWidth="1"/>
    <col min="8" max="8" width="20.7109375" customWidth="1"/>
    <col min="9" max="9" width="7.42578125" bestFit="1" customWidth="1"/>
    <col min="10" max="10" width="10.7109375" customWidth="1"/>
    <col min="12" max="12" width="12.7109375" bestFit="1" customWidth="1"/>
    <col min="13" max="13" width="11.5703125" style="2" bestFit="1" customWidth="1"/>
    <col min="14" max="16" width="11.5703125" style="2" customWidth="1"/>
  </cols>
  <sheetData>
    <row r="1" spans="1:16" ht="15.75" thickBot="1" x14ac:dyDescent="0.3"/>
    <row r="2" spans="1:16" ht="15.75" thickBot="1" x14ac:dyDescent="0.3">
      <c r="A2" s="40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15.75" thickBot="1" x14ac:dyDescent="0.3">
      <c r="A3" s="14" t="s">
        <v>14</v>
      </c>
      <c r="B3" s="15" t="s">
        <v>13</v>
      </c>
      <c r="C3" s="15" t="s">
        <v>16</v>
      </c>
      <c r="D3" s="15" t="s">
        <v>50</v>
      </c>
      <c r="E3" s="15" t="s">
        <v>2</v>
      </c>
      <c r="F3" s="15" t="s">
        <v>1</v>
      </c>
      <c r="G3" s="15" t="s">
        <v>54</v>
      </c>
      <c r="H3" s="15" t="s">
        <v>10</v>
      </c>
      <c r="I3" s="15" t="s">
        <v>0</v>
      </c>
      <c r="J3" s="16" t="s">
        <v>5</v>
      </c>
      <c r="K3" s="17" t="s">
        <v>51</v>
      </c>
      <c r="L3" s="16" t="s">
        <v>6</v>
      </c>
      <c r="M3" s="18" t="s">
        <v>9</v>
      </c>
      <c r="N3" s="18" t="s">
        <v>28</v>
      </c>
      <c r="O3" s="18" t="s">
        <v>30</v>
      </c>
      <c r="P3" s="15" t="s">
        <v>29</v>
      </c>
    </row>
    <row r="4" spans="1:16" x14ac:dyDescent="0.25">
      <c r="A4" s="6" t="s">
        <v>45</v>
      </c>
      <c r="B4" s="7" t="s">
        <v>15</v>
      </c>
      <c r="C4" s="7" t="s">
        <v>18</v>
      </c>
      <c r="D4" s="3"/>
      <c r="E4" s="6" t="s">
        <v>17</v>
      </c>
      <c r="F4" s="3"/>
      <c r="G4" s="6" t="s">
        <v>3</v>
      </c>
      <c r="H4" s="11" t="s">
        <v>11</v>
      </c>
      <c r="I4" s="12">
        <v>42814</v>
      </c>
      <c r="J4" s="4"/>
      <c r="K4" s="3"/>
      <c r="L4" s="26">
        <v>19336.89</v>
      </c>
      <c r="M4" s="36" t="s">
        <v>84</v>
      </c>
      <c r="N4" s="37"/>
      <c r="O4" s="37"/>
      <c r="P4" s="38"/>
    </row>
    <row r="5" spans="1:16" x14ac:dyDescent="0.25">
      <c r="A5" s="8" t="s">
        <v>46</v>
      </c>
      <c r="B5" s="9" t="str">
        <f t="shared" ref="B5" si="0">+B4</f>
        <v>PROFESSIONALE</v>
      </c>
      <c r="C5" s="9" t="str">
        <f>+C4</f>
        <v>ORDINARIO 2023</v>
      </c>
      <c r="D5" s="1"/>
      <c r="E5" s="6" t="s">
        <v>19</v>
      </c>
      <c r="F5" s="1"/>
      <c r="G5" s="6" t="s">
        <v>3</v>
      </c>
      <c r="H5" s="11" t="str">
        <f>+H4</f>
        <v>(DELIBERA CDA)</v>
      </c>
      <c r="I5" s="13">
        <v>42814</v>
      </c>
      <c r="J5" s="5"/>
      <c r="K5" s="1"/>
      <c r="L5" s="19">
        <f>+(1562*2)+4160</f>
        <v>7284</v>
      </c>
      <c r="M5" s="36" t="str">
        <f>+M4</f>
        <v>vedi nota 1</v>
      </c>
      <c r="N5" s="37"/>
      <c r="O5" s="37"/>
      <c r="P5" s="38"/>
    </row>
    <row r="6" spans="1:16" x14ac:dyDescent="0.25">
      <c r="A6" s="8" t="s">
        <v>47</v>
      </c>
      <c r="B6" s="9" t="str">
        <f>+B5</f>
        <v>PROFESSIONALE</v>
      </c>
      <c r="C6" s="9" t="str">
        <f>+C5</f>
        <v>ORDINARIO 2023</v>
      </c>
      <c r="D6" s="1"/>
      <c r="E6" s="6" t="s">
        <v>33</v>
      </c>
      <c r="F6" s="1"/>
      <c r="G6" s="6" t="s">
        <v>4</v>
      </c>
      <c r="H6" s="11" t="s">
        <v>12</v>
      </c>
      <c r="I6" s="13">
        <v>43195</v>
      </c>
      <c r="J6" s="4"/>
      <c r="K6" s="1"/>
      <c r="L6" s="19">
        <v>25375.98</v>
      </c>
      <c r="M6" s="36" t="s">
        <v>85</v>
      </c>
      <c r="N6" s="37"/>
      <c r="O6" s="37"/>
      <c r="P6" s="38"/>
    </row>
    <row r="7" spans="1:16" x14ac:dyDescent="0.25">
      <c r="A7" s="43" t="s">
        <v>21</v>
      </c>
      <c r="B7" s="45" t="s">
        <v>15</v>
      </c>
      <c r="C7" s="45" t="str">
        <f>+C6</f>
        <v>ORDINARIO 2023</v>
      </c>
      <c r="D7" s="47"/>
      <c r="E7" s="49" t="s">
        <v>22</v>
      </c>
      <c r="F7" s="47"/>
      <c r="G7" s="6" t="s">
        <v>3</v>
      </c>
      <c r="H7" s="11">
        <v>1</v>
      </c>
      <c r="I7" s="13">
        <v>44935</v>
      </c>
      <c r="J7" s="19">
        <v>11960</v>
      </c>
      <c r="K7" s="20">
        <f>(+J7/100*4)+(10400/100*22)</f>
        <v>2766.4</v>
      </c>
      <c r="L7" s="20">
        <f t="shared" ref="L7" si="1">SUM(J7:K7)</f>
        <v>14726.4</v>
      </c>
      <c r="M7" s="29">
        <v>45127</v>
      </c>
      <c r="N7" s="29" t="s">
        <v>31</v>
      </c>
      <c r="O7" s="30">
        <v>2</v>
      </c>
      <c r="P7" s="13">
        <v>45124</v>
      </c>
    </row>
    <row r="8" spans="1:16" x14ac:dyDescent="0.25">
      <c r="A8" s="44"/>
      <c r="B8" s="46"/>
      <c r="C8" s="46"/>
      <c r="D8" s="48"/>
      <c r="E8" s="50"/>
      <c r="F8" s="48"/>
      <c r="G8" s="52" t="str">
        <f>+G15</f>
        <v>AFF. DIRETTO EX ART. 50, I CO. LETT. B D. LGS. N. 36/2023</v>
      </c>
      <c r="H8" s="53">
        <v>94</v>
      </c>
      <c r="I8" s="54">
        <v>45114</v>
      </c>
      <c r="J8" s="19">
        <v>12000</v>
      </c>
      <c r="K8" s="20">
        <f>(+J8/100*4)+(12480/100*22)</f>
        <v>3225.6</v>
      </c>
      <c r="L8" s="19">
        <f>SUM(J8:K8)</f>
        <v>15225.6</v>
      </c>
      <c r="M8" s="32" t="s">
        <v>83</v>
      </c>
      <c r="N8" s="29" t="str">
        <f>+N7</f>
        <v>FATTURA</v>
      </c>
      <c r="O8" s="30">
        <v>3</v>
      </c>
      <c r="P8" s="13">
        <v>45291</v>
      </c>
    </row>
    <row r="9" spans="1:16" x14ac:dyDescent="0.25">
      <c r="A9" s="10" t="s">
        <v>26</v>
      </c>
      <c r="B9" s="9" t="str">
        <f>+B7</f>
        <v>PROFESSIONALE</v>
      </c>
      <c r="C9" s="9" t="str">
        <f>+C7</f>
        <v>ORDINARIO 2023</v>
      </c>
      <c r="D9" s="1"/>
      <c r="E9" s="6" t="s">
        <v>27</v>
      </c>
      <c r="F9" s="1"/>
      <c r="G9" s="52" t="str">
        <f>+G7</f>
        <v>AFF. DIRETTO EX ART. 36, II CO. LETT. A D. LGS. N. 50/2016</v>
      </c>
      <c r="H9" s="53">
        <v>34</v>
      </c>
      <c r="I9" s="54">
        <v>44984</v>
      </c>
      <c r="J9" s="19">
        <v>1250</v>
      </c>
      <c r="K9" s="19">
        <v>286</v>
      </c>
      <c r="L9" s="19">
        <f>SUM(J9:K9)</f>
        <v>1536</v>
      </c>
      <c r="M9" s="29">
        <v>45223</v>
      </c>
      <c r="N9" s="29" t="s">
        <v>31</v>
      </c>
      <c r="O9" s="30">
        <v>4</v>
      </c>
      <c r="P9" s="13">
        <v>45213</v>
      </c>
    </row>
    <row r="10" spans="1:16" x14ac:dyDescent="0.25">
      <c r="A10" s="10" t="s">
        <v>32</v>
      </c>
      <c r="B10" s="9" t="str">
        <f>+B9</f>
        <v>PROFESSIONALE</v>
      </c>
      <c r="C10" s="9" t="str">
        <f>+C9</f>
        <v>ORDINARIO 2023</v>
      </c>
      <c r="D10" s="1"/>
      <c r="E10" s="6" t="s">
        <v>78</v>
      </c>
      <c r="F10" s="27" t="s">
        <v>34</v>
      </c>
      <c r="G10" s="52" t="str">
        <f>+G7</f>
        <v>AFF. DIRETTO EX ART. 36, II CO. LETT. A D. LGS. N. 50/2016</v>
      </c>
      <c r="H10" s="53">
        <v>41</v>
      </c>
      <c r="I10" s="54">
        <v>45005</v>
      </c>
      <c r="J10" s="19">
        <v>5000</v>
      </c>
      <c r="K10" s="19">
        <f>+J10/100*22</f>
        <v>1100</v>
      </c>
      <c r="L10" s="19">
        <f>SUM(J10:K10)</f>
        <v>6100</v>
      </c>
      <c r="M10" s="51" t="s">
        <v>52</v>
      </c>
      <c r="N10" s="51"/>
      <c r="O10" s="51"/>
      <c r="P10" s="51"/>
    </row>
    <row r="11" spans="1:16" x14ac:dyDescent="0.25">
      <c r="A11" s="43" t="s">
        <v>35</v>
      </c>
      <c r="B11" s="45" t="str">
        <f>+B10</f>
        <v>PROFESSIONALE</v>
      </c>
      <c r="C11" s="45" t="str">
        <f>+C10</f>
        <v>ORDINARIO 2023</v>
      </c>
      <c r="D11" s="47"/>
      <c r="E11" s="6" t="s">
        <v>37</v>
      </c>
      <c r="F11" s="58" t="s">
        <v>36</v>
      </c>
      <c r="G11" s="52" t="str">
        <f t="shared" ref="G11" si="2">+G10</f>
        <v>AFF. DIRETTO EX ART. 36, II CO. LETT. A D. LGS. N. 50/2016</v>
      </c>
      <c r="H11" s="53">
        <v>49</v>
      </c>
      <c r="I11" s="54">
        <v>45014</v>
      </c>
      <c r="J11" s="19">
        <v>8416</v>
      </c>
      <c r="K11" s="19">
        <f>+J11/100*22</f>
        <v>1851.52</v>
      </c>
      <c r="L11" s="19">
        <f>SUM(J11:K11)</f>
        <v>10267.52</v>
      </c>
      <c r="M11" s="39" t="s">
        <v>86</v>
      </c>
      <c r="N11" s="39"/>
      <c r="O11" s="39"/>
      <c r="P11" s="39"/>
    </row>
    <row r="12" spans="1:16" x14ac:dyDescent="0.25">
      <c r="A12" s="44"/>
      <c r="B12" s="46"/>
      <c r="C12" s="46"/>
      <c r="D12" s="48"/>
      <c r="E12" s="6" t="s">
        <v>38</v>
      </c>
      <c r="F12" s="59"/>
      <c r="G12" s="52" t="str">
        <f>+G15</f>
        <v>AFF. DIRETTO EX ART. 50, I CO. LETT. B D. LGS. N. 36/2023</v>
      </c>
      <c r="H12" s="53">
        <v>8</v>
      </c>
      <c r="I12" s="54">
        <v>45301</v>
      </c>
      <c r="J12" s="19">
        <f>5200*2</f>
        <v>10400</v>
      </c>
      <c r="K12" s="19">
        <f>+J12/100*22</f>
        <v>2288</v>
      </c>
      <c r="L12" s="19">
        <f>SUM(J12:K12)</f>
        <v>12688</v>
      </c>
      <c r="M12" s="51" t="s">
        <v>52</v>
      </c>
      <c r="N12" s="51"/>
      <c r="O12" s="51"/>
      <c r="P12" s="51"/>
    </row>
    <row r="13" spans="1:16" x14ac:dyDescent="0.25">
      <c r="A13" s="10" t="s">
        <v>40</v>
      </c>
      <c r="B13" s="9" t="str">
        <f>+B11</f>
        <v>PROFESSIONALE</v>
      </c>
      <c r="C13" s="9" t="s">
        <v>41</v>
      </c>
      <c r="D13" s="27" t="s">
        <v>7</v>
      </c>
      <c r="E13" s="6" t="s">
        <v>43</v>
      </c>
      <c r="F13" s="27" t="s">
        <v>42</v>
      </c>
      <c r="G13" s="52" t="str">
        <f>+G11</f>
        <v>AFF. DIRETTO EX ART. 36, II CO. LETT. A D. LGS. N. 50/2016</v>
      </c>
      <c r="H13" s="53">
        <v>71</v>
      </c>
      <c r="I13" s="54">
        <v>45069</v>
      </c>
      <c r="J13" s="19">
        <v>520</v>
      </c>
      <c r="K13" s="19">
        <f t="shared" ref="K13:K20" si="3">+J13/100*22</f>
        <v>114.4</v>
      </c>
      <c r="L13" s="19">
        <f t="shared" ref="L13:L20" si="4">SUM(J13:K13)</f>
        <v>634.4</v>
      </c>
      <c r="M13" s="29">
        <v>45084</v>
      </c>
      <c r="N13" s="29" t="s">
        <v>31</v>
      </c>
      <c r="O13" s="30">
        <v>1</v>
      </c>
      <c r="P13" s="13">
        <v>45083</v>
      </c>
    </row>
    <row r="14" spans="1:16" x14ac:dyDescent="0.25">
      <c r="A14" s="10" t="s">
        <v>44</v>
      </c>
      <c r="B14" s="9" t="str">
        <f>+B13</f>
        <v>PROFESSIONALE</v>
      </c>
      <c r="C14" s="9" t="str">
        <f>+C10</f>
        <v>ORDINARIO 2023</v>
      </c>
      <c r="D14" s="28"/>
      <c r="E14" s="6" t="s">
        <v>48</v>
      </c>
      <c r="F14" s="27" t="s">
        <v>49</v>
      </c>
      <c r="G14" s="52" t="str">
        <f>+G13</f>
        <v>AFF. DIRETTO EX ART. 36, II CO. LETT. A D. LGS. N. 50/2016</v>
      </c>
      <c r="H14" s="53">
        <v>80</v>
      </c>
      <c r="I14" s="54">
        <v>45082</v>
      </c>
      <c r="J14" s="19">
        <f>16500+(16500/100*4)</f>
        <v>17160</v>
      </c>
      <c r="K14" s="19">
        <v>0</v>
      </c>
      <c r="L14" s="19">
        <f t="shared" si="4"/>
        <v>17160</v>
      </c>
      <c r="M14" s="39" t="s">
        <v>87</v>
      </c>
      <c r="N14" s="39"/>
      <c r="O14" s="39"/>
      <c r="P14" s="39"/>
    </row>
    <row r="15" spans="1:16" x14ac:dyDescent="0.25">
      <c r="A15" s="10" t="s">
        <v>62</v>
      </c>
      <c r="B15" s="9" t="s">
        <v>63</v>
      </c>
      <c r="C15" s="9" t="str">
        <f>+C14</f>
        <v>ORDINARIO 2023</v>
      </c>
      <c r="D15" s="28"/>
      <c r="E15" s="6" t="s">
        <v>74</v>
      </c>
      <c r="F15" s="28"/>
      <c r="G15" s="52" t="s">
        <v>73</v>
      </c>
      <c r="H15" s="53">
        <v>114</v>
      </c>
      <c r="I15" s="54">
        <v>45166</v>
      </c>
      <c r="J15" s="19">
        <v>300</v>
      </c>
      <c r="K15" s="19">
        <v>0</v>
      </c>
      <c r="L15" s="19">
        <f>SUM(J15:K15)</f>
        <v>300</v>
      </c>
      <c r="M15" s="29">
        <v>45278</v>
      </c>
      <c r="N15" s="29" t="s">
        <v>64</v>
      </c>
      <c r="O15" s="30">
        <v>1</v>
      </c>
      <c r="P15" s="13">
        <v>45278</v>
      </c>
    </row>
    <row r="16" spans="1:16" x14ac:dyDescent="0.25">
      <c r="A16" s="10" t="s">
        <v>65</v>
      </c>
      <c r="B16" s="9" t="str">
        <f>+B15</f>
        <v>OCCASIONALE</v>
      </c>
      <c r="C16" s="9" t="str">
        <f>+C15</f>
        <v>ORDINARIO 2023</v>
      </c>
      <c r="D16" s="28"/>
      <c r="E16" s="6" t="s">
        <v>75</v>
      </c>
      <c r="F16" s="28"/>
      <c r="G16" s="52" t="str">
        <f>+G15</f>
        <v>AFF. DIRETTO EX ART. 50, I CO. LETT. B D. LGS. N. 36/2023</v>
      </c>
      <c r="H16" s="53">
        <v>124</v>
      </c>
      <c r="I16" s="54">
        <v>45191</v>
      </c>
      <c r="J16" s="19">
        <v>2500</v>
      </c>
      <c r="K16" s="19">
        <v>0</v>
      </c>
      <c r="L16" s="19">
        <f>SUM(J16:K16)</f>
        <v>2500</v>
      </c>
      <c r="M16" s="29">
        <v>45219</v>
      </c>
      <c r="N16" s="29" t="str">
        <f>+N15</f>
        <v>NOTULA</v>
      </c>
      <c r="O16" s="30">
        <v>1</v>
      </c>
      <c r="P16" s="13">
        <v>45216</v>
      </c>
    </row>
    <row r="17" spans="1:16" x14ac:dyDescent="0.25">
      <c r="A17" s="10" t="str">
        <f>+A4</f>
        <v>DOTT. MASSIMILIANO CAMPESE</v>
      </c>
      <c r="B17" s="9" t="str">
        <f>+B4</f>
        <v>PROFESSIONALE</v>
      </c>
      <c r="C17" s="9" t="str">
        <f>+C16</f>
        <v>ORDINARIO 2023</v>
      </c>
      <c r="D17" s="4"/>
      <c r="E17" s="6" t="s">
        <v>76</v>
      </c>
      <c r="F17" s="27" t="s">
        <v>66</v>
      </c>
      <c r="G17" s="52" t="str">
        <f>+G16</f>
        <v>AFF. DIRETTO EX ART. 50, I CO. LETT. B D. LGS. N. 36/2023</v>
      </c>
      <c r="H17" s="53">
        <v>136</v>
      </c>
      <c r="I17" s="54">
        <v>45208</v>
      </c>
      <c r="J17" s="19">
        <v>7000</v>
      </c>
      <c r="K17" s="19">
        <v>1540</v>
      </c>
      <c r="L17" s="19">
        <f>SUM(J17:K17)</f>
        <v>8540</v>
      </c>
      <c r="M17" s="33" t="str">
        <f>+M12</f>
        <v>in attesa di emissione</v>
      </c>
      <c r="N17" s="34"/>
      <c r="O17" s="34"/>
      <c r="P17" s="35"/>
    </row>
    <row r="18" spans="1:16" x14ac:dyDescent="0.25">
      <c r="A18" s="10" t="s">
        <v>67</v>
      </c>
      <c r="B18" s="9" t="str">
        <f>+B17</f>
        <v>PROFESSIONALE</v>
      </c>
      <c r="C18" s="9" t="str">
        <f>+C17</f>
        <v>ORDINARIO 2023</v>
      </c>
      <c r="D18" s="28"/>
      <c r="E18" s="6" t="s">
        <v>77</v>
      </c>
      <c r="F18" s="27" t="s">
        <v>68</v>
      </c>
      <c r="G18" s="52" t="str">
        <f>+G17</f>
        <v>AFF. DIRETTO EX ART. 50, I CO. LETT. B D. LGS. N. 36/2023</v>
      </c>
      <c r="H18" s="53">
        <v>150</v>
      </c>
      <c r="I18" s="54">
        <v>45233</v>
      </c>
      <c r="J18" s="19">
        <v>5000</v>
      </c>
      <c r="K18" s="19">
        <f>+J18/100*22</f>
        <v>1100</v>
      </c>
      <c r="L18" s="19">
        <f>SUM(J18:K18)</f>
        <v>6100</v>
      </c>
      <c r="M18" s="36" t="s">
        <v>88</v>
      </c>
      <c r="N18" s="37"/>
      <c r="O18" s="37"/>
      <c r="P18" s="38"/>
    </row>
    <row r="19" spans="1:16" x14ac:dyDescent="0.25">
      <c r="A19" s="10" t="s">
        <v>69</v>
      </c>
      <c r="B19" s="9" t="str">
        <f>+B16</f>
        <v>OCCASIONALE</v>
      </c>
      <c r="C19" s="9" t="str">
        <f>+C18</f>
        <v>ORDINARIO 2023</v>
      </c>
      <c r="D19" s="28"/>
      <c r="E19" s="6" t="s">
        <v>79</v>
      </c>
      <c r="F19" s="27" t="s">
        <v>70</v>
      </c>
      <c r="G19" s="52" t="str">
        <f>+G18</f>
        <v>AFF. DIRETTO EX ART. 50, I CO. LETT. B D. LGS. N. 36/2023</v>
      </c>
      <c r="H19" s="53">
        <v>174</v>
      </c>
      <c r="I19" s="54">
        <v>45266</v>
      </c>
      <c r="J19" s="19">
        <v>1000</v>
      </c>
      <c r="K19" s="19">
        <v>0</v>
      </c>
      <c r="L19" s="19">
        <f t="shared" si="4"/>
        <v>1000</v>
      </c>
      <c r="M19" s="29">
        <v>45315</v>
      </c>
      <c r="N19" s="29" t="str">
        <f>+N16</f>
        <v>NOTULA</v>
      </c>
      <c r="O19" s="30">
        <f>+O16</f>
        <v>1</v>
      </c>
      <c r="P19" s="13">
        <v>45289</v>
      </c>
    </row>
    <row r="20" spans="1:16" ht="15.75" thickBot="1" x14ac:dyDescent="0.3">
      <c r="A20" s="10" t="s">
        <v>71</v>
      </c>
      <c r="B20" s="9" t="str">
        <f>+B18</f>
        <v>PROFESSIONALE</v>
      </c>
      <c r="C20" s="9" t="s">
        <v>80</v>
      </c>
      <c r="D20" s="27" t="s">
        <v>81</v>
      </c>
      <c r="E20" s="6" t="s">
        <v>82</v>
      </c>
      <c r="F20" s="27" t="s">
        <v>72</v>
      </c>
      <c r="G20" s="52" t="str">
        <f>+G19</f>
        <v>AFF. DIRETTO EX ART. 50, I CO. LETT. B D. LGS. N. 36/2023</v>
      </c>
      <c r="H20" s="53">
        <v>178</v>
      </c>
      <c r="I20" s="54">
        <v>45273</v>
      </c>
      <c r="J20" s="19">
        <v>380</v>
      </c>
      <c r="K20" s="19">
        <f t="shared" si="3"/>
        <v>83.6</v>
      </c>
      <c r="L20" s="56">
        <f t="shared" si="4"/>
        <v>463.6</v>
      </c>
      <c r="M20" s="29">
        <v>45282</v>
      </c>
      <c r="N20" s="29" t="str">
        <f>+N13</f>
        <v>FATTURA</v>
      </c>
      <c r="O20" s="30">
        <v>24</v>
      </c>
      <c r="P20" s="13">
        <v>45270</v>
      </c>
    </row>
    <row r="21" spans="1:16" ht="15.75" thickBot="1" x14ac:dyDescent="0.3">
      <c r="A21" s="60"/>
      <c r="B21" s="61"/>
      <c r="C21" s="61"/>
      <c r="D21" s="28"/>
      <c r="E21" s="62"/>
      <c r="F21" s="28"/>
      <c r="G21" s="63"/>
      <c r="H21" s="64"/>
      <c r="I21" s="65"/>
      <c r="J21" s="66"/>
      <c r="K21" s="66"/>
      <c r="L21" s="57">
        <f>SUM(L4:L20)</f>
        <v>149238.38999999998</v>
      </c>
      <c r="M21" s="67"/>
      <c r="N21" s="68"/>
      <c r="O21" s="69"/>
      <c r="P21" s="70"/>
    </row>
    <row r="22" spans="1:16" ht="15.75" thickBot="1" x14ac:dyDescent="0.3">
      <c r="A22" s="55" t="s">
        <v>8</v>
      </c>
    </row>
    <row r="23" spans="1:16" x14ac:dyDescent="0.25">
      <c r="A23" s="31" t="s">
        <v>55</v>
      </c>
      <c r="B23" s="21"/>
      <c r="C23" s="21"/>
    </row>
    <row r="24" spans="1:16" x14ac:dyDescent="0.25">
      <c r="A24" s="22" t="s">
        <v>56</v>
      </c>
      <c r="B24" s="21"/>
      <c r="C24" s="21"/>
    </row>
    <row r="25" spans="1:16" x14ac:dyDescent="0.25">
      <c r="A25" s="31" t="s">
        <v>57</v>
      </c>
      <c r="B25" s="21"/>
      <c r="C25" s="21"/>
    </row>
    <row r="26" spans="1:16" x14ac:dyDescent="0.25">
      <c r="A26" s="22" t="s">
        <v>61</v>
      </c>
      <c r="B26" s="21"/>
      <c r="C26" s="21"/>
    </row>
    <row r="27" spans="1:16" x14ac:dyDescent="0.25">
      <c r="A27" s="31" t="s">
        <v>23</v>
      </c>
      <c r="B27" s="71" t="s">
        <v>58</v>
      </c>
      <c r="C27" s="72" t="s">
        <v>29</v>
      </c>
      <c r="D27" s="71" t="s">
        <v>59</v>
      </c>
      <c r="E27" s="71" t="s">
        <v>60</v>
      </c>
    </row>
    <row r="28" spans="1:16" x14ac:dyDescent="0.25">
      <c r="A28" s="22" t="s">
        <v>24</v>
      </c>
      <c r="B28" s="24">
        <v>3</v>
      </c>
      <c r="C28" s="25">
        <v>45291</v>
      </c>
      <c r="D28" s="23">
        <v>14726</v>
      </c>
      <c r="E28" s="25" t="s">
        <v>25</v>
      </c>
    </row>
    <row r="29" spans="1:16" x14ac:dyDescent="0.25">
      <c r="A29" s="31" t="s">
        <v>53</v>
      </c>
      <c r="B29" s="24"/>
      <c r="C29" s="25"/>
      <c r="D29" s="23"/>
      <c r="E29" s="25"/>
    </row>
    <row r="30" spans="1:16" x14ac:dyDescent="0.25">
      <c r="A30" s="22" t="s">
        <v>24</v>
      </c>
      <c r="B30" s="24">
        <v>34</v>
      </c>
      <c r="C30" s="25">
        <v>45044</v>
      </c>
      <c r="D30" s="23">
        <v>1560</v>
      </c>
      <c r="E30" s="25">
        <v>45048</v>
      </c>
    </row>
    <row r="31" spans="1:16" x14ac:dyDescent="0.25">
      <c r="A31" s="22" t="str">
        <f>+A30</f>
        <v xml:space="preserve">fattura </v>
      </c>
      <c r="B31" s="24">
        <v>39</v>
      </c>
      <c r="C31" s="25">
        <v>45072</v>
      </c>
      <c r="D31" s="23">
        <v>2080</v>
      </c>
      <c r="E31" s="25">
        <v>45078</v>
      </c>
    </row>
    <row r="32" spans="1:16" x14ac:dyDescent="0.25">
      <c r="A32" s="22" t="str">
        <f>+A31</f>
        <v xml:space="preserve">fattura </v>
      </c>
      <c r="B32" s="24">
        <v>47</v>
      </c>
      <c r="C32" s="25">
        <v>45090</v>
      </c>
      <c r="D32" s="23">
        <v>1820</v>
      </c>
      <c r="E32" s="25">
        <v>45097</v>
      </c>
    </row>
    <row r="33" spans="1:5" x14ac:dyDescent="0.25">
      <c r="A33" s="22" t="str">
        <f>+A32</f>
        <v xml:space="preserve">fattura </v>
      </c>
      <c r="B33" s="24">
        <v>54</v>
      </c>
      <c r="C33" s="25">
        <v>45127</v>
      </c>
      <c r="D33" s="23">
        <v>1716</v>
      </c>
      <c r="E33" s="25">
        <v>45132</v>
      </c>
    </row>
    <row r="34" spans="1:5" x14ac:dyDescent="0.25">
      <c r="A34" s="22" t="str">
        <f>+A33</f>
        <v xml:space="preserve">fattura </v>
      </c>
      <c r="B34" s="24">
        <v>64</v>
      </c>
      <c r="C34" s="25">
        <v>45260</v>
      </c>
      <c r="D34" s="23">
        <v>1300</v>
      </c>
      <c r="E34" s="25">
        <v>45265</v>
      </c>
    </row>
    <row r="35" spans="1:5" x14ac:dyDescent="0.25">
      <c r="A35" s="31" t="s">
        <v>39</v>
      </c>
      <c r="D35" s="23"/>
      <c r="E35" s="25"/>
    </row>
    <row r="36" spans="1:5" x14ac:dyDescent="0.25">
      <c r="A36" s="22" t="str">
        <f>+A34</f>
        <v xml:space="preserve">fattura </v>
      </c>
      <c r="B36" s="24">
        <v>1</v>
      </c>
      <c r="C36" s="25">
        <v>45090</v>
      </c>
      <c r="D36" s="23">
        <v>5150</v>
      </c>
      <c r="E36" s="25">
        <v>45097</v>
      </c>
    </row>
    <row r="37" spans="1:5" x14ac:dyDescent="0.25">
      <c r="A37" s="22" t="s">
        <v>24</v>
      </c>
      <c r="B37" s="24">
        <v>2</v>
      </c>
      <c r="C37" s="25">
        <v>45128</v>
      </c>
      <c r="D37" s="23">
        <v>2602</v>
      </c>
      <c r="E37" s="25">
        <v>45131</v>
      </c>
    </row>
    <row r="38" spans="1:5" x14ac:dyDescent="0.25">
      <c r="A38" s="22" t="s">
        <v>24</v>
      </c>
      <c r="B38" s="24">
        <v>3</v>
      </c>
      <c r="C38" s="25">
        <v>45195</v>
      </c>
      <c r="D38" s="23">
        <v>2602</v>
      </c>
      <c r="E38" s="25">
        <v>45204</v>
      </c>
    </row>
    <row r="39" spans="1:5" x14ac:dyDescent="0.25">
      <c r="A39" s="22" t="s">
        <v>24</v>
      </c>
      <c r="B39" s="24">
        <v>4</v>
      </c>
      <c r="C39" s="25">
        <v>45237</v>
      </c>
      <c r="D39" s="23">
        <v>4162</v>
      </c>
      <c r="E39" s="25">
        <v>45245</v>
      </c>
    </row>
    <row r="40" spans="1:5" x14ac:dyDescent="0.25">
      <c r="A40" s="22" t="s">
        <v>24</v>
      </c>
      <c r="B40" s="24">
        <v>5</v>
      </c>
      <c r="C40" s="25">
        <v>45273</v>
      </c>
      <c r="D40" s="23">
        <v>2654</v>
      </c>
      <c r="E40" s="25">
        <v>45275</v>
      </c>
    </row>
    <row r="41" spans="1:5" x14ac:dyDescent="0.25">
      <c r="A41" s="31" t="s">
        <v>89</v>
      </c>
      <c r="B41" s="24"/>
      <c r="C41" s="25"/>
      <c r="D41" s="23"/>
      <c r="E41" s="25"/>
    </row>
    <row r="42" spans="1:5" x14ac:dyDescent="0.25">
      <c r="A42" s="22" t="str">
        <f>+A36</f>
        <v xml:space="preserve">fattura </v>
      </c>
      <c r="B42" s="24">
        <v>2</v>
      </c>
      <c r="C42" s="25">
        <v>45309</v>
      </c>
      <c r="D42" s="23">
        <v>1334.93</v>
      </c>
      <c r="E42" s="25" t="s">
        <v>90</v>
      </c>
    </row>
    <row r="43" spans="1:5" x14ac:dyDescent="0.25">
      <c r="A43" s="22"/>
      <c r="B43" s="24"/>
      <c r="C43" s="25"/>
      <c r="D43" s="23"/>
      <c r="E43" s="25"/>
    </row>
    <row r="44" spans="1:5" x14ac:dyDescent="0.25">
      <c r="D44" s="23"/>
      <c r="E44" s="25"/>
    </row>
    <row r="45" spans="1:5" x14ac:dyDescent="0.25">
      <c r="E45" s="25"/>
    </row>
    <row r="46" spans="1:5" x14ac:dyDescent="0.25">
      <c r="E46" s="25"/>
    </row>
  </sheetData>
  <mergeCells count="21">
    <mergeCell ref="M5:P5"/>
    <mergeCell ref="M6:P6"/>
    <mergeCell ref="M10:P10"/>
    <mergeCell ref="M11:P11"/>
    <mergeCell ref="M12:P12"/>
    <mergeCell ref="M17:P17"/>
    <mergeCell ref="M18:P18"/>
    <mergeCell ref="M14:P14"/>
    <mergeCell ref="A2:P2"/>
    <mergeCell ref="A11:A12"/>
    <mergeCell ref="B11:B12"/>
    <mergeCell ref="C11:C12"/>
    <mergeCell ref="D11:D12"/>
    <mergeCell ref="F11:F12"/>
    <mergeCell ref="A7:A8"/>
    <mergeCell ref="B7:B8"/>
    <mergeCell ref="C7:C8"/>
    <mergeCell ref="D7:D8"/>
    <mergeCell ref="E7:E8"/>
    <mergeCell ref="F7:F8"/>
    <mergeCell ref="M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2024-03-20T16:09:07Z</dcterms:modified>
</cp:coreProperties>
</file>