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50" activeTab="0"/>
  </bookViews>
  <sheets>
    <sheet name="RIEPILOGO ELENCO LOTTI" sheetId="1" r:id="rId1"/>
    <sheet name="RIEPILOGO ACQUISTI" sheetId="2" r:id="rId2"/>
  </sheets>
  <definedNames/>
  <calcPr fullCalcOnLoad="1"/>
</workbook>
</file>

<file path=xl/sharedStrings.xml><?xml version="1.0" encoding="utf-8"?>
<sst xmlns="http://schemas.openxmlformats.org/spreadsheetml/2006/main" count="153" uniqueCount="109">
  <si>
    <t>NUMERO GARA</t>
  </si>
  <si>
    <t>OGGETTO DELLA GARA</t>
  </si>
  <si>
    <t>CIG</t>
  </si>
  <si>
    <t>IMPORTO LOTTO</t>
  </si>
  <si>
    <t>740453713C</t>
  </si>
  <si>
    <t>74045457D4</t>
  </si>
  <si>
    <t>8432010AC4</t>
  </si>
  <si>
    <t>84320224AD</t>
  </si>
  <si>
    <t>843204794D</t>
  </si>
  <si>
    <t>8432054F12</t>
  </si>
  <si>
    <t>8432055FE5</t>
  </si>
  <si>
    <t>845431409F</t>
  </si>
  <si>
    <t>84543259B0</t>
  </si>
  <si>
    <t>84543584ED</t>
  </si>
  <si>
    <t>9086183B67</t>
  </si>
  <si>
    <t>9086201A42</t>
  </si>
  <si>
    <t>9409200D76</t>
  </si>
  <si>
    <t>9409236B2C</t>
  </si>
  <si>
    <t>95102033C9</t>
  </si>
  <si>
    <t>BENEFICIARIO</t>
  </si>
  <si>
    <t>Wildside</t>
  </si>
  <si>
    <t>Picomedia</t>
  </si>
  <si>
    <t>IIF</t>
  </si>
  <si>
    <t>Artimagiche</t>
  </si>
  <si>
    <t>Indiana</t>
  </si>
  <si>
    <t>Bibifilm</t>
  </si>
  <si>
    <t>Wam</t>
  </si>
  <si>
    <t>Clemart</t>
  </si>
  <si>
    <t>84319980-E0</t>
  </si>
  <si>
    <t>Goldenart</t>
  </si>
  <si>
    <t>Bronx Film</t>
  </si>
  <si>
    <t>Pepito Produzioni</t>
  </si>
  <si>
    <t xml:space="preserve">Viola Film </t>
  </si>
  <si>
    <t>The Apartment</t>
  </si>
  <si>
    <t>*9086206E61*</t>
  </si>
  <si>
    <t>Indigo</t>
  </si>
  <si>
    <t>Palomar</t>
  </si>
  <si>
    <t>Lucky Red</t>
  </si>
  <si>
    <t>Anele</t>
  </si>
  <si>
    <t>7 ore per farmi innamorare</t>
  </si>
  <si>
    <t>Black Partenophe</t>
  </si>
  <si>
    <t>Sono solo fantasmi</t>
  </si>
  <si>
    <t>Vivi e lascia vivere</t>
  </si>
  <si>
    <t>Il corpo di Napoli</t>
  </si>
  <si>
    <t>L'ombra di Caravaggio</t>
  </si>
  <si>
    <t>I fratelli De Filippo</t>
  </si>
  <si>
    <t>Natale in casa Cupiello</t>
  </si>
  <si>
    <t>Qui rido io</t>
  </si>
  <si>
    <t>La voce che hai dentro</t>
  </si>
  <si>
    <t>TITOLO DELL'OPERA</t>
  </si>
  <si>
    <t>STAGIONE</t>
  </si>
  <si>
    <t>I</t>
  </si>
  <si>
    <t xml:space="preserve">L'amica geniale </t>
  </si>
  <si>
    <t xml:space="preserve">Il Commissario Ricciardi </t>
  </si>
  <si>
    <t xml:space="preserve">Mare Fuori </t>
  </si>
  <si>
    <t>II</t>
  </si>
  <si>
    <t xml:space="preserve">Mare fuori </t>
  </si>
  <si>
    <t>III</t>
  </si>
  <si>
    <t xml:space="preserve">Mina settembre </t>
  </si>
  <si>
    <t>IMPORTO CONTRATTO</t>
  </si>
  <si>
    <t>IMPONIBILE</t>
  </si>
  <si>
    <t>IVA</t>
  </si>
  <si>
    <t>TOTALE</t>
  </si>
  <si>
    <t>totale</t>
  </si>
  <si>
    <t>Vincenzo Malinconico - Avvocato d'insuccesso</t>
  </si>
  <si>
    <t>NUOVE STRATEGIE PER IL CINEMA IN CAMPANIA I</t>
  </si>
  <si>
    <t>CUP</t>
  </si>
  <si>
    <t>B29D17008310001</t>
  </si>
  <si>
    <t>AZIONE 1 - Acquisizione pacchetto beni e servizi a finalità promozionale</t>
  </si>
  <si>
    <t>PROMOZIONE TURISTICA I</t>
  </si>
  <si>
    <t>E21F19000300002</t>
  </si>
  <si>
    <t>AZIONE 1 - acquisizione contenuti audiovisivi</t>
  </si>
  <si>
    <t>E69D20000490008</t>
  </si>
  <si>
    <t>PROMOZIONE TURISTICA II - GRANDI ATTRATTORI</t>
  </si>
  <si>
    <t>PROMOZIONE TURISTICA III</t>
  </si>
  <si>
    <t>AZIONE 1 - acquisto materiali e contenuti audiovisivi</t>
  </si>
  <si>
    <t>E29J21002400002</t>
  </si>
  <si>
    <t>NUOVE STRATEGIE PER IL CINEMA IN CAMPANIA II</t>
  </si>
  <si>
    <t>E69I21000020003</t>
  </si>
  <si>
    <t>TOTALE IMPEGNATO</t>
  </si>
  <si>
    <t>SOCIETA'</t>
  </si>
  <si>
    <t>CLEMART</t>
  </si>
  <si>
    <t>PICOMEDIA</t>
  </si>
  <si>
    <t>PALOMAR</t>
  </si>
  <si>
    <t>INDIGO</t>
  </si>
  <si>
    <t>INDIANA</t>
  </si>
  <si>
    <t>BIBIFILM</t>
  </si>
  <si>
    <t>NUOVE STRATEGIE I</t>
  </si>
  <si>
    <t>NUOVE STRATEGIE II</t>
  </si>
  <si>
    <t>PEPITO PRODUZIONI</t>
  </si>
  <si>
    <t>GOLDENART</t>
  </si>
  <si>
    <t>BRONX</t>
  </si>
  <si>
    <t>TOTALE IMPONIBILE</t>
  </si>
  <si>
    <t>TOTALE GENERALE</t>
  </si>
  <si>
    <t>VIOLA FILM</t>
  </si>
  <si>
    <t>ARTI MAGICHE</t>
  </si>
  <si>
    <t>WAM</t>
  </si>
  <si>
    <t>LUCKY RED</t>
  </si>
  <si>
    <t>ANELE</t>
  </si>
  <si>
    <t>ELENCO PROGETTI POC ACQUISIZIONE CONTENUTI AUDIOVISIVI (2017 - 2023)</t>
  </si>
  <si>
    <t>WILDSIDE - THE APARTMENT (GRUPPO FREMANTLE)</t>
  </si>
  <si>
    <t>TITOLO PROGETTO POC</t>
  </si>
  <si>
    <t>Donne di Campania (documentario)</t>
  </si>
  <si>
    <t>totali</t>
  </si>
  <si>
    <t>Resta con me (nota n. 1)</t>
  </si>
  <si>
    <r>
      <rPr>
        <sz val="9"/>
        <color indexed="8"/>
        <rFont val="Calibri"/>
        <family val="2"/>
      </rPr>
      <t>nota 1): titolo originario:</t>
    </r>
    <r>
      <rPr>
        <i/>
        <sz val="9"/>
        <color indexed="8"/>
        <rFont val="Calibri"/>
        <family val="2"/>
      </rPr>
      <t xml:space="preserve"> L'altra faccia della notte </t>
    </r>
  </si>
  <si>
    <t>L'amica geniale</t>
  </si>
  <si>
    <t>I Bastardi di Pizzofalcone</t>
  </si>
  <si>
    <t>Pompei - Antica Domina di Via dell’Abbondanza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</si>
</sst>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3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9"/>
      <color rgb="FF0070C0"/>
      <name val="Calibri"/>
      <family val="2"/>
    </font>
    <font>
      <b/>
      <sz val="9"/>
      <color rgb="FFFF0000"/>
      <name val="Calibri"/>
      <family val="2"/>
    </font>
    <font>
      <i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44" fontId="0" fillId="0" borderId="10" xfId="0" applyNumberFormat="1" applyBorder="1" applyAlignment="1">
      <alignment/>
    </xf>
    <xf numFmtId="0" fontId="4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50" fillId="0" borderId="10" xfId="0" applyFont="1" applyBorder="1" applyAlignment="1">
      <alignment/>
    </xf>
    <xf numFmtId="0" fontId="49" fillId="34" borderId="10" xfId="0" applyFont="1" applyFill="1" applyBorder="1" applyAlignment="1">
      <alignment horizontal="left"/>
    </xf>
    <xf numFmtId="0" fontId="49" fillId="35" borderId="10" xfId="0" applyFont="1" applyFill="1" applyBorder="1" applyAlignment="1">
      <alignment horizontal="left"/>
    </xf>
    <xf numFmtId="0" fontId="49" fillId="36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9" fillId="37" borderId="10" xfId="0" applyFont="1" applyFill="1" applyBorder="1" applyAlignment="1">
      <alignment horizontal="left"/>
    </xf>
    <xf numFmtId="0" fontId="49" fillId="38" borderId="10" xfId="0" applyFont="1" applyFill="1" applyBorder="1" applyAlignment="1">
      <alignment horizontal="left"/>
    </xf>
    <xf numFmtId="44" fontId="0" fillId="34" borderId="10" xfId="0" applyNumberFormat="1" applyFill="1" applyBorder="1" applyAlignment="1">
      <alignment/>
    </xf>
    <xf numFmtId="44" fontId="0" fillId="35" borderId="10" xfId="0" applyNumberFormat="1" applyFill="1" applyBorder="1" applyAlignment="1">
      <alignment/>
    </xf>
    <xf numFmtId="44" fontId="0" fillId="36" borderId="10" xfId="0" applyNumberFormat="1" applyFill="1" applyBorder="1" applyAlignment="1">
      <alignment/>
    </xf>
    <xf numFmtId="44" fontId="0" fillId="37" borderId="10" xfId="0" applyNumberFormat="1" applyFill="1" applyBorder="1" applyAlignment="1">
      <alignment/>
    </xf>
    <xf numFmtId="44" fontId="24" fillId="38" borderId="0" xfId="0" applyNumberFormat="1" applyFont="1" applyFill="1" applyAlignment="1">
      <alignment/>
    </xf>
    <xf numFmtId="44" fontId="0" fillId="38" borderId="10" xfId="0" applyNumberForma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49" fillId="36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horizontal="center"/>
    </xf>
    <xf numFmtId="0" fontId="49" fillId="38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left"/>
    </xf>
    <xf numFmtId="0" fontId="46" fillId="35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center"/>
    </xf>
    <xf numFmtId="0" fontId="46" fillId="37" borderId="10" xfId="0" applyFont="1" applyFill="1" applyBorder="1" applyAlignment="1">
      <alignment horizontal="left"/>
    </xf>
    <xf numFmtId="0" fontId="46" fillId="37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0" applyNumberFormat="1" applyBorder="1" applyAlignment="1">
      <alignment/>
    </xf>
    <xf numFmtId="0" fontId="43" fillId="0" borderId="12" xfId="0" applyFont="1" applyBorder="1" applyAlignment="1">
      <alignment horizontal="center"/>
    </xf>
    <xf numFmtId="44" fontId="43" fillId="0" borderId="12" xfId="0" applyNumberFormat="1" applyFont="1" applyBorder="1" applyAlignment="1">
      <alignment/>
    </xf>
    <xf numFmtId="44" fontId="43" fillId="0" borderId="13" xfId="0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0" fontId="49" fillId="15" borderId="10" xfId="0" applyFont="1" applyFill="1" applyBorder="1" applyAlignment="1">
      <alignment horizontal="left"/>
    </xf>
    <xf numFmtId="0" fontId="46" fillId="15" borderId="10" xfId="0" applyFont="1" applyFill="1" applyBorder="1" applyAlignment="1">
      <alignment horizontal="left"/>
    </xf>
    <xf numFmtId="0" fontId="46" fillId="15" borderId="10" xfId="0" applyFont="1" applyFill="1" applyBorder="1" applyAlignment="1">
      <alignment horizontal="center"/>
    </xf>
    <xf numFmtId="0" fontId="49" fillId="15" borderId="10" xfId="0" applyFont="1" applyFill="1" applyBorder="1" applyAlignment="1">
      <alignment horizontal="center"/>
    </xf>
    <xf numFmtId="44" fontId="0" fillId="15" borderId="10" xfId="0" applyNumberForma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44" fontId="46" fillId="0" borderId="0" xfId="0" applyNumberFormat="1" applyFont="1" applyAlignment="1">
      <alignment/>
    </xf>
    <xf numFmtId="0" fontId="46" fillId="34" borderId="10" xfId="0" applyFont="1" applyFill="1" applyBorder="1" applyAlignment="1">
      <alignment/>
    </xf>
    <xf numFmtId="44" fontId="46" fillId="34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44" fontId="46" fillId="35" borderId="10" xfId="0" applyNumberFormat="1" applyFont="1" applyFill="1" applyBorder="1" applyAlignment="1">
      <alignment/>
    </xf>
    <xf numFmtId="44" fontId="46" fillId="36" borderId="10" xfId="0" applyNumberFormat="1" applyFont="1" applyFill="1" applyBorder="1" applyAlignment="1">
      <alignment/>
    </xf>
    <xf numFmtId="0" fontId="46" fillId="36" borderId="10" xfId="0" applyFont="1" applyFill="1" applyBorder="1" applyAlignment="1">
      <alignment/>
    </xf>
    <xf numFmtId="44" fontId="46" fillId="37" borderId="10" xfId="0" applyNumberFormat="1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44" fontId="51" fillId="0" borderId="10" xfId="0" applyNumberFormat="1" applyFont="1" applyFill="1" applyBorder="1" applyAlignment="1">
      <alignment/>
    </xf>
    <xf numFmtId="4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44" fontId="53" fillId="0" borderId="10" xfId="0" applyNumberFormat="1" applyFont="1" applyFill="1" applyBorder="1" applyAlignment="1">
      <alignment/>
    </xf>
    <xf numFmtId="44" fontId="52" fillId="0" borderId="10" xfId="0" applyNumberFormat="1" applyFont="1" applyFill="1" applyBorder="1" applyAlignment="1">
      <alignment/>
    </xf>
    <xf numFmtId="44" fontId="46" fillId="15" borderId="10" xfId="0" applyNumberFormat="1" applyFont="1" applyFill="1" applyBorder="1" applyAlignment="1">
      <alignment/>
    </xf>
    <xf numFmtId="0" fontId="46" fillId="15" borderId="15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5" borderId="15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46" fillId="37" borderId="15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44" fontId="46" fillId="0" borderId="11" xfId="0" applyNumberFormat="1" applyFont="1" applyBorder="1" applyAlignment="1">
      <alignment/>
    </xf>
    <xf numFmtId="44" fontId="46" fillId="34" borderId="11" xfId="0" applyNumberFormat="1" applyFont="1" applyFill="1" applyBorder="1" applyAlignment="1">
      <alignment/>
    </xf>
    <xf numFmtId="0" fontId="46" fillId="35" borderId="11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44" fontId="46" fillId="38" borderId="11" xfId="0" applyNumberFormat="1" applyFont="1" applyFill="1" applyBorder="1" applyAlignment="1">
      <alignment/>
    </xf>
    <xf numFmtId="44" fontId="46" fillId="0" borderId="11" xfId="0" applyNumberFormat="1" applyFont="1" applyFill="1" applyBorder="1" applyAlignment="1">
      <alignment/>
    </xf>
    <xf numFmtId="0" fontId="46" fillId="0" borderId="15" xfId="0" applyFont="1" applyBorder="1" applyAlignment="1">
      <alignment/>
    </xf>
    <xf numFmtId="0" fontId="54" fillId="0" borderId="14" xfId="0" applyFont="1" applyBorder="1" applyAlignment="1">
      <alignment horizontal="right"/>
    </xf>
    <xf numFmtId="44" fontId="54" fillId="0" borderId="12" xfId="0" applyNumberFormat="1" applyFont="1" applyBorder="1" applyAlignment="1">
      <alignment/>
    </xf>
    <xf numFmtId="44" fontId="54" fillId="0" borderId="12" xfId="0" applyNumberFormat="1" applyFont="1" applyFill="1" applyBorder="1" applyAlignment="1">
      <alignment/>
    </xf>
    <xf numFmtId="44" fontId="54" fillId="0" borderId="16" xfId="0" applyNumberFormat="1" applyFont="1" applyFill="1" applyBorder="1" applyAlignment="1">
      <alignment/>
    </xf>
    <xf numFmtId="44" fontId="54" fillId="0" borderId="17" xfId="0" applyNumberFormat="1" applyFont="1" applyFill="1" applyBorder="1" applyAlignment="1">
      <alignment/>
    </xf>
    <xf numFmtId="0" fontId="46" fillId="0" borderId="18" xfId="0" applyFont="1" applyBorder="1" applyAlignment="1">
      <alignment/>
    </xf>
    <xf numFmtId="44" fontId="51" fillId="0" borderId="19" xfId="0" applyNumberFormat="1" applyFont="1" applyFill="1" applyBorder="1" applyAlignment="1">
      <alignment/>
    </xf>
    <xf numFmtId="44" fontId="52" fillId="0" borderId="17" xfId="0" applyNumberFormat="1" applyFont="1" applyBorder="1" applyAlignment="1">
      <alignment/>
    </xf>
    <xf numFmtId="44" fontId="53" fillId="0" borderId="11" xfId="0" applyNumberFormat="1" applyFont="1" applyFill="1" applyBorder="1" applyAlignment="1">
      <alignment/>
    </xf>
    <xf numFmtId="44" fontId="55" fillId="0" borderId="17" xfId="0" applyNumberFormat="1" applyFont="1" applyBorder="1" applyAlignment="1">
      <alignment/>
    </xf>
    <xf numFmtId="44" fontId="52" fillId="0" borderId="11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46" fillId="38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9"/>
  <sheetViews>
    <sheetView tabSelected="1" zoomScalePageLayoutView="0" workbookViewId="0" topLeftCell="A19">
      <selection activeCell="A43" sqref="A43"/>
    </sheetView>
  </sheetViews>
  <sheetFormatPr defaultColWidth="9.140625" defaultRowHeight="15"/>
  <cols>
    <col min="1" max="1" width="3.00390625" style="0" customWidth="1"/>
    <col min="2" max="2" width="5.57421875" style="3" customWidth="1"/>
    <col min="3" max="3" width="13.421875" style="0" customWidth="1"/>
    <col min="4" max="4" width="39.7109375" style="0" customWidth="1"/>
    <col min="5" max="5" width="17.421875" style="2" customWidth="1"/>
    <col min="6" max="6" width="58.57421875" style="0" customWidth="1"/>
    <col min="7" max="7" width="18.57421875" style="2" customWidth="1"/>
    <col min="8" max="8" width="23.421875" style="2" customWidth="1"/>
    <col min="9" max="9" width="15.7109375" style="0" bestFit="1" customWidth="1"/>
    <col min="10" max="10" width="38.140625" style="0" customWidth="1"/>
    <col min="11" max="11" width="8.8515625" style="2" customWidth="1"/>
    <col min="12" max="12" width="20.8515625" style="0" customWidth="1"/>
    <col min="13" max="13" width="18.28125" style="0" customWidth="1"/>
    <col min="14" max="14" width="18.421875" style="0" customWidth="1"/>
  </cols>
  <sheetData>
    <row r="2" spans="12:14" ht="15.75">
      <c r="L2" s="107" t="s">
        <v>59</v>
      </c>
      <c r="M2" s="107"/>
      <c r="N2" s="107"/>
    </row>
    <row r="3" spans="2:14" ht="15.75">
      <c r="B3" s="5"/>
      <c r="C3" s="61" t="s">
        <v>0</v>
      </c>
      <c r="D3" s="60" t="s">
        <v>101</v>
      </c>
      <c r="E3" s="60" t="s">
        <v>66</v>
      </c>
      <c r="F3" s="60" t="s">
        <v>1</v>
      </c>
      <c r="G3" s="60" t="s">
        <v>2</v>
      </c>
      <c r="H3" s="60" t="s">
        <v>19</v>
      </c>
      <c r="I3" s="60" t="s">
        <v>3</v>
      </c>
      <c r="J3" s="60" t="s">
        <v>49</v>
      </c>
      <c r="K3" s="60" t="s">
        <v>50</v>
      </c>
      <c r="L3" s="60" t="s">
        <v>60</v>
      </c>
      <c r="M3" s="60" t="s">
        <v>61</v>
      </c>
      <c r="N3" s="60" t="s">
        <v>62</v>
      </c>
    </row>
    <row r="4" spans="2:14" ht="15.75">
      <c r="B4" s="5">
        <v>1</v>
      </c>
      <c r="C4" s="55">
        <v>6932997</v>
      </c>
      <c r="D4" s="56" t="s">
        <v>65</v>
      </c>
      <c r="E4" s="57" t="s">
        <v>67</v>
      </c>
      <c r="F4" s="6" t="s">
        <v>68</v>
      </c>
      <c r="G4" s="58">
        <v>7404519261</v>
      </c>
      <c r="H4" s="58" t="str">
        <f>+H10</f>
        <v>Wildside</v>
      </c>
      <c r="I4" s="11">
        <v>550000</v>
      </c>
      <c r="J4" s="111" t="s">
        <v>106</v>
      </c>
      <c r="K4" s="7" t="s">
        <v>51</v>
      </c>
      <c r="L4" s="11">
        <v>405737.5</v>
      </c>
      <c r="M4" s="11">
        <f>+L4/100*22</f>
        <v>89262.25</v>
      </c>
      <c r="N4" s="11">
        <f>SUM(L4:M4)</f>
        <v>494999.75</v>
      </c>
    </row>
    <row r="5" spans="2:14" ht="15.75">
      <c r="B5" s="5">
        <v>2</v>
      </c>
      <c r="C5" s="55">
        <v>6932997</v>
      </c>
      <c r="D5" s="56" t="str">
        <f aca="true" t="shared" si="0" ref="D5:F6">+D4</f>
        <v>NUOVE STRATEGIE PER IL CINEMA IN CAMPANIA I</v>
      </c>
      <c r="E5" s="57" t="str">
        <f t="shared" si="0"/>
        <v>B29D17008310001</v>
      </c>
      <c r="F5" s="6" t="str">
        <f t="shared" si="0"/>
        <v>AZIONE 1 - Acquisizione pacchetto beni e servizi a finalità promozionale</v>
      </c>
      <c r="G5" s="58" t="s">
        <v>4</v>
      </c>
      <c r="H5" s="58" t="str">
        <f>+H11</f>
        <v>Clemart</v>
      </c>
      <c r="I5" s="11">
        <v>350000</v>
      </c>
      <c r="J5" s="111" t="s">
        <v>107</v>
      </c>
      <c r="K5" s="7" t="s">
        <v>55</v>
      </c>
      <c r="L5" s="11">
        <v>258196.72</v>
      </c>
      <c r="M5" s="11">
        <f>+L5/100*22</f>
        <v>56803.2784</v>
      </c>
      <c r="N5" s="11">
        <f>SUM(L5:M5)</f>
        <v>314999.9984</v>
      </c>
    </row>
    <row r="6" spans="2:14" ht="15.75">
      <c r="B6" s="5">
        <v>3</v>
      </c>
      <c r="C6" s="55">
        <v>6932997</v>
      </c>
      <c r="D6" s="56" t="str">
        <f t="shared" si="0"/>
        <v>NUOVE STRATEGIE PER IL CINEMA IN CAMPANIA I</v>
      </c>
      <c r="E6" s="57" t="str">
        <f t="shared" si="0"/>
        <v>B29D17008310001</v>
      </c>
      <c r="F6" s="6" t="str">
        <f t="shared" si="0"/>
        <v>AZIONE 1 - Acquisizione pacchetto beni e servizi a finalità promozionale</v>
      </c>
      <c r="G6" s="58" t="s">
        <v>5</v>
      </c>
      <c r="H6" s="58" t="str">
        <f>+H13</f>
        <v>IIF</v>
      </c>
      <c r="I6" s="11">
        <v>200000</v>
      </c>
      <c r="J6" s="111" t="str">
        <f>+J35</f>
        <v>Mina settembre </v>
      </c>
      <c r="K6" s="7" t="s">
        <v>51</v>
      </c>
      <c r="L6" s="11">
        <v>163934.42</v>
      </c>
      <c r="M6" s="11">
        <f>+L6/100*22</f>
        <v>36065.572400000005</v>
      </c>
      <c r="N6" s="11">
        <f>SUM(L6:M6)</f>
        <v>199999.99240000002</v>
      </c>
    </row>
    <row r="7" spans="2:14" ht="15.75">
      <c r="B7" s="5"/>
      <c r="C7" s="10"/>
      <c r="D7" s="38"/>
      <c r="E7" s="8"/>
      <c r="F7" s="6"/>
      <c r="G7" s="29"/>
      <c r="H7" s="7"/>
      <c r="I7" s="11"/>
      <c r="J7" s="9"/>
      <c r="K7" s="7"/>
      <c r="L7" s="11"/>
      <c r="M7" s="11"/>
      <c r="N7" s="11">
        <f>SUM(N4:N6)</f>
        <v>1009999.7407999999</v>
      </c>
    </row>
    <row r="8" spans="2:14" ht="15.75">
      <c r="B8" s="5"/>
      <c r="C8" s="10" t="str">
        <f>+C19</f>
        <v>totale</v>
      </c>
      <c r="D8" s="38"/>
      <c r="E8" s="8"/>
      <c r="F8" s="6"/>
      <c r="G8" s="29"/>
      <c r="H8" s="7"/>
      <c r="I8" s="59">
        <f>SUM(I4:I7)</f>
        <v>1100000</v>
      </c>
      <c r="J8" s="9"/>
      <c r="K8" s="7"/>
      <c r="L8" s="59">
        <f>SUM(L4:L7)</f>
        <v>827868.64</v>
      </c>
      <c r="M8" s="59">
        <f>SUM(M4:M7)</f>
        <v>182131.10080000001</v>
      </c>
      <c r="N8" s="59">
        <f>SUM(L8:M8)</f>
        <v>1009999.7408</v>
      </c>
    </row>
    <row r="9" spans="2:14" ht="15.75">
      <c r="B9" s="5"/>
      <c r="C9" s="12"/>
      <c r="D9" s="12"/>
      <c r="E9" s="30"/>
      <c r="F9" s="28"/>
      <c r="G9" s="30"/>
      <c r="H9" s="31"/>
      <c r="I9" s="14"/>
      <c r="J9" s="9"/>
      <c r="K9" s="7"/>
      <c r="L9" s="11"/>
      <c r="M9" s="11"/>
      <c r="N9" s="11"/>
    </row>
    <row r="10" spans="2:14" ht="15.75">
      <c r="B10" s="5">
        <v>8</v>
      </c>
      <c r="C10" s="16">
        <v>7875195</v>
      </c>
      <c r="D10" s="39" t="s">
        <v>69</v>
      </c>
      <c r="E10" s="40" t="s">
        <v>70</v>
      </c>
      <c r="F10" s="6" t="s">
        <v>71</v>
      </c>
      <c r="G10" s="32">
        <v>8431979132</v>
      </c>
      <c r="H10" s="32" t="s">
        <v>20</v>
      </c>
      <c r="I10" s="11">
        <v>370000</v>
      </c>
      <c r="J10" s="15" t="s">
        <v>52</v>
      </c>
      <c r="K10" s="7" t="s">
        <v>55</v>
      </c>
      <c r="L10" s="11">
        <v>371401.64</v>
      </c>
      <c r="M10" s="11">
        <f aca="true" t="shared" si="1" ref="M10:M17">+L10/100*22</f>
        <v>81708.3608</v>
      </c>
      <c r="N10" s="11">
        <f>SUM(L10:M10)</f>
        <v>453110.00080000004</v>
      </c>
    </row>
    <row r="11" spans="2:14" ht="15.75">
      <c r="B11" s="5">
        <v>9</v>
      </c>
      <c r="C11" s="16">
        <v>7875195</v>
      </c>
      <c r="D11" s="39" t="s">
        <v>69</v>
      </c>
      <c r="E11" s="40" t="s">
        <v>70</v>
      </c>
      <c r="F11" s="6" t="str">
        <f aca="true" t="shared" si="2" ref="F11:F17">+F10</f>
        <v>AZIONE 1 - acquisizione contenuti audiovisivi</v>
      </c>
      <c r="G11" s="32" t="s">
        <v>28</v>
      </c>
      <c r="H11" s="32" t="s">
        <v>27</v>
      </c>
      <c r="I11" s="11">
        <v>290000</v>
      </c>
      <c r="J11" s="15" t="s">
        <v>53</v>
      </c>
      <c r="K11" s="7" t="s">
        <v>51</v>
      </c>
      <c r="L11" s="11">
        <v>287568.85</v>
      </c>
      <c r="M11" s="11">
        <f t="shared" si="1"/>
        <v>63265.147</v>
      </c>
      <c r="N11" s="11">
        <f aca="true" t="shared" si="3" ref="N11:N17">+L11+M11</f>
        <v>350833.997</v>
      </c>
    </row>
    <row r="12" spans="2:14" ht="15.75">
      <c r="B12" s="5">
        <v>10</v>
      </c>
      <c r="C12" s="16">
        <v>7875195</v>
      </c>
      <c r="D12" s="39" t="s">
        <v>69</v>
      </c>
      <c r="E12" s="40" t="s">
        <v>70</v>
      </c>
      <c r="F12" s="6" t="str">
        <f t="shared" si="2"/>
        <v>AZIONE 1 - acquisizione contenuti audiovisivi</v>
      </c>
      <c r="G12" s="32" t="s">
        <v>6</v>
      </c>
      <c r="H12" s="32" t="s">
        <v>21</v>
      </c>
      <c r="I12" s="11">
        <v>210000</v>
      </c>
      <c r="J12" s="15" t="s">
        <v>54</v>
      </c>
      <c r="K12" s="7" t="s">
        <v>51</v>
      </c>
      <c r="L12" s="11">
        <v>208280.33</v>
      </c>
      <c r="M12" s="11">
        <f t="shared" si="1"/>
        <v>45821.6726</v>
      </c>
      <c r="N12" s="11">
        <f t="shared" si="3"/>
        <v>254102.00259999998</v>
      </c>
    </row>
    <row r="13" spans="2:14" ht="15.75">
      <c r="B13" s="5">
        <v>11</v>
      </c>
      <c r="C13" s="16">
        <v>7875195</v>
      </c>
      <c r="D13" s="39" t="s">
        <v>69</v>
      </c>
      <c r="E13" s="40" t="s">
        <v>70</v>
      </c>
      <c r="F13" s="6" t="str">
        <f t="shared" si="2"/>
        <v>AZIONE 1 - acquisizione contenuti audiovisivi</v>
      </c>
      <c r="G13" s="32" t="s">
        <v>7</v>
      </c>
      <c r="H13" s="32" t="s">
        <v>22</v>
      </c>
      <c r="I13" s="11">
        <v>80000</v>
      </c>
      <c r="J13" s="15" t="s">
        <v>39</v>
      </c>
      <c r="K13" s="7"/>
      <c r="L13" s="11">
        <v>80831.15</v>
      </c>
      <c r="M13" s="11">
        <f t="shared" si="1"/>
        <v>17782.853</v>
      </c>
      <c r="N13" s="11">
        <f t="shared" si="3"/>
        <v>98614.003</v>
      </c>
    </row>
    <row r="14" spans="2:14" ht="15.75">
      <c r="B14" s="5">
        <v>12</v>
      </c>
      <c r="C14" s="16">
        <v>7875195</v>
      </c>
      <c r="D14" s="39" t="s">
        <v>69</v>
      </c>
      <c r="E14" s="40" t="s">
        <v>70</v>
      </c>
      <c r="F14" s="6" t="str">
        <f t="shared" si="2"/>
        <v>AZIONE 1 - acquisizione contenuti audiovisivi</v>
      </c>
      <c r="G14" s="32" t="s">
        <v>8</v>
      </c>
      <c r="H14" s="32" t="s">
        <v>23</v>
      </c>
      <c r="I14" s="11">
        <v>32000</v>
      </c>
      <c r="J14" s="15" t="s">
        <v>40</v>
      </c>
      <c r="K14" s="7"/>
      <c r="L14" s="11">
        <v>31276.23</v>
      </c>
      <c r="M14" s="11">
        <f t="shared" si="1"/>
        <v>6880.7706</v>
      </c>
      <c r="N14" s="11">
        <f t="shared" si="3"/>
        <v>38157.0006</v>
      </c>
    </row>
    <row r="15" spans="2:14" ht="15.75">
      <c r="B15" s="5">
        <v>13</v>
      </c>
      <c r="C15" s="16">
        <v>7875195</v>
      </c>
      <c r="D15" s="39" t="s">
        <v>69</v>
      </c>
      <c r="E15" s="40" t="s">
        <v>70</v>
      </c>
      <c r="F15" s="6" t="str">
        <f t="shared" si="2"/>
        <v>AZIONE 1 - acquisizione contenuti audiovisivi</v>
      </c>
      <c r="G15" s="32" t="s">
        <v>9</v>
      </c>
      <c r="H15" s="32" t="s">
        <v>24</v>
      </c>
      <c r="I15" s="11">
        <v>61000</v>
      </c>
      <c r="J15" s="15" t="s">
        <v>41</v>
      </c>
      <c r="K15" s="7"/>
      <c r="L15" s="11">
        <v>61019.67</v>
      </c>
      <c r="M15" s="11">
        <f t="shared" si="1"/>
        <v>13424.327399999998</v>
      </c>
      <c r="N15" s="11">
        <f t="shared" si="3"/>
        <v>74443.9974</v>
      </c>
    </row>
    <row r="16" spans="2:14" ht="15.75">
      <c r="B16" s="5">
        <v>14</v>
      </c>
      <c r="C16" s="16">
        <v>7875195</v>
      </c>
      <c r="D16" s="39" t="s">
        <v>69</v>
      </c>
      <c r="E16" s="40" t="s">
        <v>70</v>
      </c>
      <c r="F16" s="6" t="str">
        <f t="shared" si="2"/>
        <v>AZIONE 1 - acquisizione contenuti audiovisivi</v>
      </c>
      <c r="G16" s="32" t="s">
        <v>10</v>
      </c>
      <c r="H16" s="32" t="s">
        <v>25</v>
      </c>
      <c r="I16" s="11">
        <v>82000</v>
      </c>
      <c r="J16" s="15" t="s">
        <v>42</v>
      </c>
      <c r="K16" s="7"/>
      <c r="L16" s="11">
        <v>82444.26</v>
      </c>
      <c r="M16" s="11">
        <f t="shared" si="1"/>
        <v>18137.7372</v>
      </c>
      <c r="N16" s="11">
        <f t="shared" si="3"/>
        <v>100581.9972</v>
      </c>
    </row>
    <row r="17" spans="2:14" ht="15.75">
      <c r="B17" s="5">
        <v>15</v>
      </c>
      <c r="C17" s="16">
        <v>7875195</v>
      </c>
      <c r="D17" s="39" t="s">
        <v>69</v>
      </c>
      <c r="E17" s="40" t="s">
        <v>70</v>
      </c>
      <c r="F17" s="6" t="str">
        <f t="shared" si="2"/>
        <v>AZIONE 1 - acquisizione contenuti audiovisivi</v>
      </c>
      <c r="G17" s="32">
        <v>8432063682</v>
      </c>
      <c r="H17" s="32" t="s">
        <v>26</v>
      </c>
      <c r="I17" s="11">
        <v>23000</v>
      </c>
      <c r="J17" s="15" t="s">
        <v>43</v>
      </c>
      <c r="K17" s="7"/>
      <c r="L17" s="11">
        <v>23076.23</v>
      </c>
      <c r="M17" s="11">
        <f t="shared" si="1"/>
        <v>5076.7706</v>
      </c>
      <c r="N17" s="11">
        <f t="shared" si="3"/>
        <v>28153.0006</v>
      </c>
    </row>
    <row r="18" spans="2:14" ht="15.75">
      <c r="B18" s="5"/>
      <c r="C18" s="16"/>
      <c r="D18" s="16"/>
      <c r="E18" s="32"/>
      <c r="F18" s="6"/>
      <c r="G18" s="32"/>
      <c r="H18" s="32"/>
      <c r="I18" s="11"/>
      <c r="J18" s="15"/>
      <c r="K18" s="7"/>
      <c r="L18" s="11"/>
      <c r="M18" s="11"/>
      <c r="N18" s="11">
        <f>SUM(N10:N17)</f>
        <v>1397995.9992</v>
      </c>
    </row>
    <row r="19" spans="2:14" ht="15.75">
      <c r="B19" s="5"/>
      <c r="C19" s="16" t="s">
        <v>63</v>
      </c>
      <c r="D19" s="16"/>
      <c r="E19" s="32"/>
      <c r="F19" s="6"/>
      <c r="G19" s="32" t="str">
        <f>+C19</f>
        <v>totale</v>
      </c>
      <c r="H19" s="32" t="str">
        <f>+G19</f>
        <v>totale</v>
      </c>
      <c r="I19" s="22">
        <f>SUM(I10:I17)</f>
        <v>1148000</v>
      </c>
      <c r="J19" s="15"/>
      <c r="K19" s="7"/>
      <c r="L19" s="22">
        <f>SUM(L10:L17)</f>
        <v>1145898.3599999999</v>
      </c>
      <c r="M19" s="22">
        <f>SUM(M10:M17)</f>
        <v>252097.63919999998</v>
      </c>
      <c r="N19" s="22">
        <f>SUM(L19:M19)</f>
        <v>1397995.9992</v>
      </c>
    </row>
    <row r="20" spans="2:14" ht="15.75">
      <c r="B20" s="5"/>
      <c r="C20" s="13"/>
      <c r="D20" s="13"/>
      <c r="E20" s="31"/>
      <c r="F20" s="28"/>
      <c r="G20" s="31"/>
      <c r="H20" s="31"/>
      <c r="I20" s="14"/>
      <c r="J20" s="15"/>
      <c r="K20" s="7"/>
      <c r="L20" s="11"/>
      <c r="M20" s="11"/>
      <c r="N20" s="11"/>
    </row>
    <row r="21" spans="2:14" ht="15.75">
      <c r="B21" s="5">
        <v>16</v>
      </c>
      <c r="C21" s="17">
        <v>7894484</v>
      </c>
      <c r="D21" s="41" t="s">
        <v>73</v>
      </c>
      <c r="E21" s="42" t="s">
        <v>72</v>
      </c>
      <c r="F21" s="6" t="s">
        <v>71</v>
      </c>
      <c r="G21" s="33" t="s">
        <v>11</v>
      </c>
      <c r="H21" s="33" t="s">
        <v>29</v>
      </c>
      <c r="I21" s="11">
        <v>450000</v>
      </c>
      <c r="J21" s="15" t="s">
        <v>44</v>
      </c>
      <c r="K21" s="7"/>
      <c r="L21" s="11">
        <v>368852.46</v>
      </c>
      <c r="M21" s="11">
        <f>+L21/100*22</f>
        <v>81147.5412</v>
      </c>
      <c r="N21" s="11">
        <f>SUM(L21:M21)</f>
        <v>450000.00120000006</v>
      </c>
    </row>
    <row r="22" spans="2:14" ht="15.75">
      <c r="B22" s="5">
        <v>17</v>
      </c>
      <c r="C22" s="17">
        <v>7894484</v>
      </c>
      <c r="D22" s="41" t="str">
        <f>+D21</f>
        <v>PROMOZIONE TURISTICA II - GRANDI ATTRATTORI</v>
      </c>
      <c r="E22" s="42" t="s">
        <v>72</v>
      </c>
      <c r="F22" s="6" t="str">
        <f>+F21</f>
        <v>AZIONE 1 - acquisizione contenuti audiovisivi</v>
      </c>
      <c r="G22" s="33" t="s">
        <v>12</v>
      </c>
      <c r="H22" s="33" t="s">
        <v>30</v>
      </c>
      <c r="I22" s="11">
        <v>400000</v>
      </c>
      <c r="J22" s="15" t="s">
        <v>108</v>
      </c>
      <c r="K22" s="7"/>
      <c r="L22" s="11">
        <v>327868.85</v>
      </c>
      <c r="M22" s="11">
        <f>+L22/100*22</f>
        <v>72131.147</v>
      </c>
      <c r="N22" s="11">
        <f>SUM(L22:M22)</f>
        <v>399999.997</v>
      </c>
    </row>
    <row r="23" spans="2:14" ht="15.75">
      <c r="B23" s="5">
        <v>18</v>
      </c>
      <c r="C23" s="17">
        <v>7894484</v>
      </c>
      <c r="D23" s="41" t="str">
        <f>+D22</f>
        <v>PROMOZIONE TURISTICA II - GRANDI ATTRATTORI</v>
      </c>
      <c r="E23" s="42" t="s">
        <v>72</v>
      </c>
      <c r="F23" s="6" t="str">
        <f>+F22</f>
        <v>AZIONE 1 - acquisizione contenuti audiovisivi</v>
      </c>
      <c r="G23" s="33">
        <v>8454334120</v>
      </c>
      <c r="H23" s="33" t="s">
        <v>31</v>
      </c>
      <c r="I23" s="11">
        <v>400000</v>
      </c>
      <c r="J23" s="15" t="s">
        <v>45</v>
      </c>
      <c r="K23" s="7"/>
      <c r="L23" s="11">
        <f>+L22</f>
        <v>327868.85</v>
      </c>
      <c r="M23" s="11">
        <f>+M22</f>
        <v>72131.147</v>
      </c>
      <c r="N23" s="11">
        <f>SUM(L23:M23)</f>
        <v>399999.997</v>
      </c>
    </row>
    <row r="24" spans="2:14" ht="15.75">
      <c r="B24" s="5">
        <v>19</v>
      </c>
      <c r="C24" s="17">
        <v>7894484</v>
      </c>
      <c r="D24" s="41" t="str">
        <f>+D23</f>
        <v>PROMOZIONE TURISTICA II - GRANDI ATTRATTORI</v>
      </c>
      <c r="E24" s="42" t="s">
        <v>72</v>
      </c>
      <c r="F24" s="6" t="str">
        <f>+F23</f>
        <v>AZIONE 1 - acquisizione contenuti audiovisivi</v>
      </c>
      <c r="G24" s="33" t="s">
        <v>13</v>
      </c>
      <c r="H24" s="33" t="s">
        <v>21</v>
      </c>
      <c r="I24" s="11">
        <v>100000</v>
      </c>
      <c r="J24" s="15" t="s">
        <v>46</v>
      </c>
      <c r="K24" s="7"/>
      <c r="L24" s="11">
        <v>81967.21</v>
      </c>
      <c r="M24" s="11">
        <f>+L24/100*22</f>
        <v>18032.786200000002</v>
      </c>
      <c r="N24" s="11">
        <f>SUM(L24:M24)</f>
        <v>99999.99620000001</v>
      </c>
    </row>
    <row r="25" spans="2:14" ht="15.75">
      <c r="B25" s="5"/>
      <c r="C25" s="17"/>
      <c r="D25" s="17"/>
      <c r="E25" s="33"/>
      <c r="F25" s="6"/>
      <c r="G25" s="33"/>
      <c r="H25" s="33"/>
      <c r="I25" s="11"/>
      <c r="J25" s="15"/>
      <c r="K25" s="7"/>
      <c r="L25" s="11"/>
      <c r="M25" s="11"/>
      <c r="N25" s="11">
        <f>SUM(N21:N24)</f>
        <v>1349999.9914</v>
      </c>
    </row>
    <row r="26" spans="2:14" ht="15.75">
      <c r="B26" s="5"/>
      <c r="C26" s="17" t="str">
        <f>+C19</f>
        <v>totale</v>
      </c>
      <c r="D26" s="17"/>
      <c r="E26" s="33"/>
      <c r="F26" s="6"/>
      <c r="G26" s="33" t="str">
        <f>+G19</f>
        <v>totale</v>
      </c>
      <c r="H26" s="33" t="str">
        <f>+H19</f>
        <v>totale</v>
      </c>
      <c r="I26" s="23">
        <f>SUM(I21:I24)</f>
        <v>1350000</v>
      </c>
      <c r="J26" s="15"/>
      <c r="K26" s="7"/>
      <c r="L26" s="23">
        <f>SUM(L21:L25)</f>
        <v>1106557.37</v>
      </c>
      <c r="M26" s="23">
        <f>SUM(M21:M25)</f>
        <v>243442.6214</v>
      </c>
      <c r="N26" s="23">
        <f>SUM(L26:M26)</f>
        <v>1349999.9914000002</v>
      </c>
    </row>
    <row r="27" spans="2:14" ht="15.75">
      <c r="B27" s="5"/>
      <c r="C27" s="13"/>
      <c r="D27" s="13"/>
      <c r="E27" s="31"/>
      <c r="F27" s="28"/>
      <c r="G27" s="31"/>
      <c r="H27" s="31"/>
      <c r="I27" s="14"/>
      <c r="J27" s="15"/>
      <c r="K27" s="7"/>
      <c r="L27" s="11"/>
      <c r="M27" s="11"/>
      <c r="N27" s="11"/>
    </row>
    <row r="28" spans="2:14" ht="15.75">
      <c r="B28" s="5">
        <v>25</v>
      </c>
      <c r="C28" s="18">
        <v>8438414</v>
      </c>
      <c r="D28" s="43" t="s">
        <v>74</v>
      </c>
      <c r="E28" s="44" t="s">
        <v>76</v>
      </c>
      <c r="F28" s="6" t="s">
        <v>75</v>
      </c>
      <c r="G28" s="34" t="s">
        <v>14</v>
      </c>
      <c r="H28" s="34" t="s">
        <v>33</v>
      </c>
      <c r="I28" s="11">
        <v>330000</v>
      </c>
      <c r="J28" s="15" t="s">
        <v>52</v>
      </c>
      <c r="K28" s="7" t="s">
        <v>57</v>
      </c>
      <c r="L28" s="11">
        <v>326900</v>
      </c>
      <c r="M28" s="11">
        <f>+L28/100*22</f>
        <v>71918</v>
      </c>
      <c r="N28" s="11">
        <f>SUM(L28:M28)</f>
        <v>398818</v>
      </c>
    </row>
    <row r="29" spans="2:14" ht="15.75">
      <c r="B29" s="5">
        <v>26</v>
      </c>
      <c r="C29" s="18">
        <v>8438414</v>
      </c>
      <c r="D29" s="43" t="str">
        <f aca="true" t="shared" si="4" ref="D29:F31">+D28</f>
        <v>PROMOZIONE TURISTICA III</v>
      </c>
      <c r="E29" s="44" t="str">
        <f t="shared" si="4"/>
        <v>E29J21002400002</v>
      </c>
      <c r="F29" s="6" t="str">
        <f t="shared" si="4"/>
        <v>AZIONE 1 - acquisto materiali e contenuti audiovisivi</v>
      </c>
      <c r="G29" s="34">
        <v>9086196623</v>
      </c>
      <c r="H29" s="34" t="s">
        <v>32</v>
      </c>
      <c r="I29" s="11">
        <v>240000</v>
      </c>
      <c r="J29" s="15" t="s">
        <v>64</v>
      </c>
      <c r="K29" s="7"/>
      <c r="L29" s="11">
        <v>240000</v>
      </c>
      <c r="M29" s="11">
        <f>+L29/100*22</f>
        <v>52800</v>
      </c>
      <c r="N29" s="11">
        <f>SUM(L29:M29)</f>
        <v>292800</v>
      </c>
    </row>
    <row r="30" spans="2:14" ht="15.75">
      <c r="B30" s="5">
        <v>27</v>
      </c>
      <c r="C30" s="18">
        <v>8438414</v>
      </c>
      <c r="D30" s="43" t="str">
        <f t="shared" si="4"/>
        <v>PROMOZIONE TURISTICA III</v>
      </c>
      <c r="E30" s="44" t="str">
        <f t="shared" si="4"/>
        <v>E29J21002400002</v>
      </c>
      <c r="F30" s="6" t="str">
        <f t="shared" si="4"/>
        <v>AZIONE 1 - acquisto materiali e contenuti audiovisivi</v>
      </c>
      <c r="G30" s="34" t="s">
        <v>15</v>
      </c>
      <c r="H30" s="34" t="str">
        <f>+H24</f>
        <v>Picomedia</v>
      </c>
      <c r="I30" s="11">
        <v>240000</v>
      </c>
      <c r="J30" s="15" t="s">
        <v>54</v>
      </c>
      <c r="K30" s="7" t="s">
        <v>55</v>
      </c>
      <c r="L30" s="11">
        <v>240000</v>
      </c>
      <c r="M30" s="11">
        <f>+L30/100*22</f>
        <v>52800</v>
      </c>
      <c r="N30" s="11">
        <f>SUM(L30:M30)</f>
        <v>292800</v>
      </c>
    </row>
    <row r="31" spans="2:14" ht="15.75">
      <c r="B31" s="5">
        <v>28</v>
      </c>
      <c r="C31" s="18">
        <v>8438414</v>
      </c>
      <c r="D31" s="43" t="str">
        <f t="shared" si="4"/>
        <v>PROMOZIONE TURISTICA III</v>
      </c>
      <c r="E31" s="44" t="str">
        <f t="shared" si="4"/>
        <v>E29J21002400002</v>
      </c>
      <c r="F31" s="6" t="str">
        <f t="shared" si="4"/>
        <v>AZIONE 1 - acquisto materiali e contenuti audiovisivi</v>
      </c>
      <c r="G31" s="35" t="s">
        <v>34</v>
      </c>
      <c r="H31" s="34" t="s">
        <v>35</v>
      </c>
      <c r="I31" s="11">
        <v>115000</v>
      </c>
      <c r="J31" s="15" t="s">
        <v>47</v>
      </c>
      <c r="K31" s="7"/>
      <c r="L31" s="11">
        <v>115000</v>
      </c>
      <c r="M31" s="11">
        <f>+L31/100*22</f>
        <v>25300</v>
      </c>
      <c r="N31" s="11">
        <f>SUM(L31:M31)</f>
        <v>140300</v>
      </c>
    </row>
    <row r="32" spans="2:14" ht="15.75">
      <c r="B32" s="5"/>
      <c r="C32" s="18"/>
      <c r="D32" s="18"/>
      <c r="E32" s="34"/>
      <c r="F32" s="6"/>
      <c r="G32" s="35"/>
      <c r="H32" s="34"/>
      <c r="I32" s="11"/>
      <c r="J32" s="15"/>
      <c r="K32" s="7"/>
      <c r="L32" s="11"/>
      <c r="M32" s="11"/>
      <c r="N32" s="11">
        <f>SUM(N28:N31)</f>
        <v>1124718</v>
      </c>
    </row>
    <row r="33" spans="2:14" ht="15.75">
      <c r="B33" s="5"/>
      <c r="C33" s="18" t="str">
        <f>+C26</f>
        <v>totale</v>
      </c>
      <c r="D33" s="18"/>
      <c r="E33" s="34"/>
      <c r="F33" s="6"/>
      <c r="G33" s="35" t="str">
        <f>+G26</f>
        <v>totale</v>
      </c>
      <c r="H33" s="34" t="str">
        <f>+H26</f>
        <v>totale</v>
      </c>
      <c r="I33" s="24">
        <f>SUM(I28:I32)</f>
        <v>925000</v>
      </c>
      <c r="J33" s="15"/>
      <c r="K33" s="7"/>
      <c r="L33" s="24">
        <f>SUM(L28:L32)</f>
        <v>921900</v>
      </c>
      <c r="M33" s="24">
        <f>SUM(M28:M32)</f>
        <v>202818</v>
      </c>
      <c r="N33" s="24">
        <f>SUM(L33:M33)</f>
        <v>1124718</v>
      </c>
    </row>
    <row r="34" spans="2:14" ht="15.75">
      <c r="B34" s="19"/>
      <c r="C34" s="13"/>
      <c r="D34" s="13"/>
      <c r="E34" s="31"/>
      <c r="F34" s="28"/>
      <c r="G34" s="31"/>
      <c r="H34" s="31"/>
      <c r="I34" s="14"/>
      <c r="J34" s="15"/>
      <c r="K34" s="7"/>
      <c r="L34" s="11"/>
      <c r="M34" s="11"/>
      <c r="N34" s="11"/>
    </row>
    <row r="35" spans="2:14" ht="15.75">
      <c r="B35" s="5">
        <v>31</v>
      </c>
      <c r="C35" s="20">
        <v>8727005</v>
      </c>
      <c r="D35" s="45" t="s">
        <v>77</v>
      </c>
      <c r="E35" s="46" t="s">
        <v>78</v>
      </c>
      <c r="F35" s="6" t="s">
        <v>75</v>
      </c>
      <c r="G35" s="36">
        <v>9409155855</v>
      </c>
      <c r="H35" s="36" t="str">
        <f>+H13</f>
        <v>IIF</v>
      </c>
      <c r="I35" s="11">
        <v>260000</v>
      </c>
      <c r="J35" s="15" t="s">
        <v>58</v>
      </c>
      <c r="K35" s="7" t="s">
        <v>55</v>
      </c>
      <c r="L35" s="11">
        <v>260000</v>
      </c>
      <c r="M35" s="11">
        <f>+L35/100*22</f>
        <v>57200</v>
      </c>
      <c r="N35" s="11">
        <f>SUM(L35:M35)</f>
        <v>317200</v>
      </c>
    </row>
    <row r="36" spans="2:14" ht="15.75">
      <c r="B36" s="5">
        <v>32</v>
      </c>
      <c r="C36" s="20">
        <v>8727005</v>
      </c>
      <c r="D36" s="45" t="s">
        <v>77</v>
      </c>
      <c r="E36" s="46" t="s">
        <v>78</v>
      </c>
      <c r="F36" s="6" t="str">
        <f>+F35</f>
        <v>AZIONE 1 - acquisto materiali e contenuti audiovisivi</v>
      </c>
      <c r="G36" s="36">
        <v>9409188392</v>
      </c>
      <c r="H36" s="36" t="str">
        <f>+H24</f>
        <v>Picomedia</v>
      </c>
      <c r="I36" s="11">
        <v>240000</v>
      </c>
      <c r="J36" s="15" t="s">
        <v>56</v>
      </c>
      <c r="K36" s="7" t="s">
        <v>57</v>
      </c>
      <c r="L36" s="11">
        <v>232000</v>
      </c>
      <c r="M36" s="11">
        <f>+L36/100*22</f>
        <v>51040</v>
      </c>
      <c r="N36" s="11">
        <f>SUM(L36:M36)</f>
        <v>283040</v>
      </c>
    </row>
    <row r="37" spans="2:14" ht="15.75">
      <c r="B37" s="5">
        <v>33</v>
      </c>
      <c r="C37" s="20">
        <v>8727005</v>
      </c>
      <c r="D37" s="45" t="s">
        <v>77</v>
      </c>
      <c r="E37" s="46" t="s">
        <v>78</v>
      </c>
      <c r="F37" s="6" t="str">
        <f>+F36</f>
        <v>AZIONE 1 - acquisto materiali e contenuti audiovisivi</v>
      </c>
      <c r="G37" s="36" t="s">
        <v>16</v>
      </c>
      <c r="H37" s="36" t="s">
        <v>36</v>
      </c>
      <c r="I37" s="11">
        <v>225000</v>
      </c>
      <c r="J37" s="15" t="s">
        <v>104</v>
      </c>
      <c r="K37" s="7"/>
      <c r="L37" s="11">
        <v>220000</v>
      </c>
      <c r="M37" s="11">
        <f>+L37/100*22</f>
        <v>48400</v>
      </c>
      <c r="N37" s="11">
        <f>SUM(L37:M37)</f>
        <v>268400</v>
      </c>
    </row>
    <row r="38" spans="2:14" ht="15.75">
      <c r="B38" s="5">
        <v>34</v>
      </c>
      <c r="C38" s="20">
        <v>8727005</v>
      </c>
      <c r="D38" s="45" t="s">
        <v>77</v>
      </c>
      <c r="E38" s="46" t="s">
        <v>78</v>
      </c>
      <c r="F38" s="6" t="str">
        <f>+F37</f>
        <v>AZIONE 1 - acquisto materiali e contenuti audiovisivi</v>
      </c>
      <c r="G38" s="36">
        <v>9409213832</v>
      </c>
      <c r="H38" s="36" t="str">
        <f>+H11</f>
        <v>Clemart</v>
      </c>
      <c r="I38" s="11">
        <v>203000</v>
      </c>
      <c r="J38" s="15" t="s">
        <v>53</v>
      </c>
      <c r="K38" s="7" t="s">
        <v>55</v>
      </c>
      <c r="L38" s="11">
        <v>203000</v>
      </c>
      <c r="M38" s="11">
        <f>+L38/100*22</f>
        <v>44660</v>
      </c>
      <c r="N38" s="11">
        <f>SUM(L38:M38)</f>
        <v>247660</v>
      </c>
    </row>
    <row r="39" spans="2:14" ht="15.75">
      <c r="B39" s="5">
        <v>35</v>
      </c>
      <c r="C39" s="20">
        <v>8727005</v>
      </c>
      <c r="D39" s="45" t="s">
        <v>77</v>
      </c>
      <c r="E39" s="46" t="s">
        <v>78</v>
      </c>
      <c r="F39" s="6" t="str">
        <f>+F38</f>
        <v>AZIONE 1 - acquisto materiali e contenuti audiovisivi</v>
      </c>
      <c r="G39" s="36" t="s">
        <v>17</v>
      </c>
      <c r="H39" s="36" t="s">
        <v>37</v>
      </c>
      <c r="I39" s="11">
        <v>110000</v>
      </c>
      <c r="J39" s="15" t="s">
        <v>48</v>
      </c>
      <c r="K39" s="7"/>
      <c r="L39" s="4">
        <v>109000</v>
      </c>
      <c r="M39" s="11">
        <f>+L39/100*22</f>
        <v>23980</v>
      </c>
      <c r="N39" s="11">
        <f>SUM(L39:M39)</f>
        <v>132980</v>
      </c>
    </row>
    <row r="40" spans="2:14" ht="15.75">
      <c r="B40" s="5"/>
      <c r="C40" s="20"/>
      <c r="D40" s="20"/>
      <c r="E40" s="36"/>
      <c r="F40" s="6"/>
      <c r="G40" s="36"/>
      <c r="H40" s="36"/>
      <c r="I40" s="11"/>
      <c r="J40" s="15"/>
      <c r="K40" s="7"/>
      <c r="L40" s="11"/>
      <c r="M40" s="11"/>
      <c r="N40" s="11">
        <f>SUM(N35:N39)</f>
        <v>1249280</v>
      </c>
    </row>
    <row r="41" spans="2:14" ht="15.75">
      <c r="B41" s="5"/>
      <c r="C41" s="20" t="str">
        <f>+C33</f>
        <v>totale</v>
      </c>
      <c r="D41" s="20"/>
      <c r="E41" s="36"/>
      <c r="F41" s="6"/>
      <c r="G41" s="36" t="str">
        <f>+G33</f>
        <v>totale</v>
      </c>
      <c r="H41" s="36" t="str">
        <f>+H33</f>
        <v>totale</v>
      </c>
      <c r="I41" s="25">
        <f>SUM(I35:I40)</f>
        <v>1038000</v>
      </c>
      <c r="J41" s="15"/>
      <c r="K41" s="7"/>
      <c r="L41" s="25">
        <f>SUM(L35:L40)</f>
        <v>1024000</v>
      </c>
      <c r="M41" s="25">
        <f>SUM(M35:M40)</f>
        <v>225280</v>
      </c>
      <c r="N41" s="25">
        <f>SUM(L41:M41)</f>
        <v>1249280</v>
      </c>
    </row>
    <row r="42" spans="2:14" ht="15.75">
      <c r="B42" s="19"/>
      <c r="C42" s="13"/>
      <c r="D42" s="13"/>
      <c r="E42" s="31"/>
      <c r="F42" s="28"/>
      <c r="G42" s="30"/>
      <c r="H42" s="30"/>
      <c r="I42" s="14"/>
      <c r="J42" s="15"/>
      <c r="K42" s="7"/>
      <c r="L42" s="11"/>
      <c r="M42" s="11"/>
      <c r="N42" s="11"/>
    </row>
    <row r="43" spans="2:14" ht="15.75">
      <c r="B43" s="5">
        <v>36</v>
      </c>
      <c r="C43" s="21">
        <v>8816155</v>
      </c>
      <c r="D43" s="112" t="str">
        <f>+D39</f>
        <v>NUOVE STRATEGIE PER IL CINEMA IN CAMPANIA II</v>
      </c>
      <c r="E43" s="47" t="str">
        <f>+E39</f>
        <v>E69I21000020003</v>
      </c>
      <c r="F43" s="6" t="str">
        <f>+F39</f>
        <v>AZIONE 1 - acquisto materiali e contenuti audiovisivi</v>
      </c>
      <c r="G43" s="37" t="s">
        <v>18</v>
      </c>
      <c r="H43" s="37" t="s">
        <v>38</v>
      </c>
      <c r="I43" s="27">
        <v>200000</v>
      </c>
      <c r="J43" s="15" t="s">
        <v>102</v>
      </c>
      <c r="K43" s="7"/>
      <c r="L43" s="26">
        <v>190000</v>
      </c>
      <c r="M43" s="27">
        <f>+L43/100*22</f>
        <v>41800</v>
      </c>
      <c r="N43" s="27">
        <f>SUM(L43:M43)</f>
        <v>231800</v>
      </c>
    </row>
    <row r="44" spans="2:14" ht="16.5" thickBot="1">
      <c r="B44" s="19"/>
      <c r="C44" s="13"/>
      <c r="D44" s="13"/>
      <c r="E44" s="31"/>
      <c r="F44" s="13"/>
      <c r="G44" s="30"/>
      <c r="H44" s="30"/>
      <c r="I44" s="14"/>
      <c r="J44" s="48"/>
      <c r="K44" s="49"/>
      <c r="L44" s="50"/>
      <c r="M44" s="50"/>
      <c r="N44" s="50">
        <f>+N8+N19+N26+N33+N41+N43</f>
        <v>6363793.7314</v>
      </c>
    </row>
    <row r="45" spans="9:14" ht="16.5" thickBot="1">
      <c r="I45" s="4"/>
      <c r="J45" s="54" t="s">
        <v>79</v>
      </c>
      <c r="K45" s="51"/>
      <c r="L45" s="52">
        <f>+L8+L19+L26+L33+L41+L43</f>
        <v>5216224.37</v>
      </c>
      <c r="M45" s="52">
        <f>+M8+M19+M26+M33+M41+M43</f>
        <v>1147569.3614</v>
      </c>
      <c r="N45" s="53">
        <f>SUM(L45:M45)</f>
        <v>6363793.7314</v>
      </c>
    </row>
    <row r="46" spans="9:14" ht="15.75">
      <c r="I46" s="4"/>
      <c r="J46" s="1"/>
      <c r="L46" s="4"/>
      <c r="M46" s="4"/>
      <c r="N46" s="4"/>
    </row>
    <row r="47" spans="9:14" ht="15.75">
      <c r="I47" s="4"/>
      <c r="J47" s="106" t="s">
        <v>105</v>
      </c>
      <c r="L47" s="4"/>
      <c r="M47" s="4"/>
      <c r="N47" s="4"/>
    </row>
    <row r="48" spans="9:14" ht="15.75">
      <c r="I48" s="4"/>
      <c r="J48" s="1"/>
      <c r="L48" s="4"/>
      <c r="M48" s="4"/>
      <c r="N48" s="4"/>
    </row>
    <row r="49" spans="9:14" ht="15.75">
      <c r="I49" s="4"/>
      <c r="J49" s="1"/>
      <c r="L49" s="4"/>
      <c r="M49" s="4"/>
      <c r="N49" s="4"/>
    </row>
    <row r="50" spans="9:14" ht="15.75">
      <c r="I50" s="4"/>
      <c r="J50" s="1"/>
      <c r="L50" s="4"/>
      <c r="M50" s="4"/>
      <c r="N50" s="4"/>
    </row>
    <row r="51" spans="9:14" ht="15.75">
      <c r="I51" s="4"/>
      <c r="J51" s="1"/>
      <c r="L51" s="4"/>
      <c r="M51" s="4"/>
      <c r="N51" s="4"/>
    </row>
    <row r="52" spans="9:14" ht="15.75">
      <c r="I52" s="4"/>
      <c r="J52" s="1"/>
      <c r="L52" s="4"/>
      <c r="M52" s="4"/>
      <c r="N52" s="4"/>
    </row>
    <row r="53" spans="9:14" ht="15.75">
      <c r="I53" s="4"/>
      <c r="J53" s="1"/>
      <c r="L53" s="4"/>
      <c r="M53" s="4"/>
      <c r="N53" s="4"/>
    </row>
    <row r="54" spans="9:14" ht="15.75">
      <c r="I54" s="4"/>
      <c r="J54" s="1"/>
      <c r="L54" s="4"/>
      <c r="M54" s="4"/>
      <c r="N54" s="4"/>
    </row>
    <row r="55" spans="9:14" ht="15.75">
      <c r="I55" s="4"/>
      <c r="J55" s="1"/>
      <c r="L55" s="4"/>
      <c r="M55" s="4"/>
      <c r="N55" s="4"/>
    </row>
    <row r="56" spans="9:14" ht="15.75">
      <c r="I56" s="4"/>
      <c r="J56" s="1"/>
      <c r="L56" s="4"/>
      <c r="M56" s="4"/>
      <c r="N56" s="4"/>
    </row>
    <row r="57" spans="9:14" ht="15.75">
      <c r="I57" s="4"/>
      <c r="J57" s="1"/>
      <c r="L57" s="4"/>
      <c r="M57" s="4"/>
      <c r="N57" s="4"/>
    </row>
    <row r="58" spans="9:14" ht="15.75">
      <c r="I58" s="4"/>
      <c r="J58" s="1"/>
      <c r="L58" s="4"/>
      <c r="M58" s="4"/>
      <c r="N58" s="4"/>
    </row>
    <row r="59" spans="9:14" ht="15.75">
      <c r="I59" s="4"/>
      <c r="J59" s="1"/>
      <c r="L59" s="4"/>
      <c r="M59" s="4"/>
      <c r="N59" s="4"/>
    </row>
    <row r="60" spans="10:14" ht="15.75">
      <c r="J60" s="1"/>
      <c r="L60" s="4"/>
      <c r="M60" s="4"/>
      <c r="N60" s="4"/>
    </row>
    <row r="61" spans="10:14" ht="15.75">
      <c r="J61" s="1"/>
      <c r="L61" s="4"/>
      <c r="M61" s="4"/>
      <c r="N61" s="4"/>
    </row>
    <row r="62" spans="10:14" ht="15.75">
      <c r="J62" s="1"/>
      <c r="L62" s="4"/>
      <c r="M62" s="4"/>
      <c r="N62" s="4"/>
    </row>
    <row r="63" spans="12:14" ht="15.75">
      <c r="L63" s="4"/>
      <c r="M63" s="4"/>
      <c r="N63" s="4"/>
    </row>
    <row r="64" spans="12:14" ht="15.75">
      <c r="L64" s="4"/>
      <c r="M64" s="4"/>
      <c r="N64" s="4"/>
    </row>
    <row r="65" spans="12:14" ht="15.75">
      <c r="L65" s="4"/>
      <c r="M65" s="4"/>
      <c r="N65" s="4"/>
    </row>
    <row r="66" spans="12:14" ht="15.75">
      <c r="L66" s="4"/>
      <c r="M66" s="4"/>
      <c r="N66" s="4"/>
    </row>
    <row r="67" spans="12:14" ht="15.75">
      <c r="L67" s="4"/>
      <c r="M67" s="4"/>
      <c r="N67" s="4"/>
    </row>
    <row r="68" spans="12:14" ht="15.75">
      <c r="L68" s="4"/>
      <c r="M68" s="4"/>
      <c r="N68" s="4"/>
    </row>
    <row r="69" spans="12:14" ht="15.75">
      <c r="L69" s="4"/>
      <c r="M69" s="4"/>
      <c r="N69" s="4"/>
    </row>
  </sheetData>
  <sheetProtection/>
  <mergeCells count="1"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3.140625" style="0" customWidth="1"/>
    <col min="2" max="2" width="18.57421875" style="0" customWidth="1"/>
    <col min="3" max="3" width="23.00390625" style="0" customWidth="1"/>
    <col min="4" max="4" width="39.140625" style="0" customWidth="1"/>
    <col min="5" max="5" width="27.00390625" style="0" customWidth="1"/>
    <col min="6" max="6" width="19.7109375" style="0" customWidth="1"/>
    <col min="7" max="7" width="12.7109375" style="0" customWidth="1"/>
    <col min="8" max="8" width="21.57421875" style="0" customWidth="1"/>
    <col min="9" max="9" width="13.00390625" style="0" customWidth="1"/>
    <col min="10" max="10" width="18.140625" style="0" customWidth="1"/>
  </cols>
  <sheetData>
    <row r="1" ht="15.75" thickBot="1"/>
    <row r="2" spans="1:11" ht="15.75" thickBot="1">
      <c r="A2" s="1"/>
      <c r="B2" s="108" t="s">
        <v>99</v>
      </c>
      <c r="C2" s="109"/>
      <c r="D2" s="109"/>
      <c r="E2" s="109"/>
      <c r="F2" s="110"/>
      <c r="G2" s="85"/>
      <c r="H2" s="1"/>
      <c r="I2" s="1"/>
      <c r="J2" s="1"/>
      <c r="K2" s="1"/>
    </row>
    <row r="3" spans="1:11" ht="15">
      <c r="A3" s="8" t="s">
        <v>80</v>
      </c>
      <c r="B3" s="80" t="s">
        <v>87</v>
      </c>
      <c r="C3" s="81" t="s">
        <v>69</v>
      </c>
      <c r="D3" s="82" t="s">
        <v>73</v>
      </c>
      <c r="E3" s="83" t="s">
        <v>74</v>
      </c>
      <c r="F3" s="84" t="s">
        <v>88</v>
      </c>
      <c r="G3" s="86"/>
      <c r="H3" s="62" t="s">
        <v>92</v>
      </c>
      <c r="I3" s="76" t="s">
        <v>61</v>
      </c>
      <c r="J3" s="72" t="s">
        <v>93</v>
      </c>
      <c r="K3" s="1"/>
    </row>
    <row r="4" spans="1:11" ht="15">
      <c r="A4" s="75" t="s">
        <v>100</v>
      </c>
      <c r="B4" s="79">
        <f>+'RIEPILOGO ELENCO LOTTI'!L4</f>
        <v>405737.5</v>
      </c>
      <c r="C4" s="65">
        <f>+'RIEPILOGO ELENCO LOTTI'!L10</f>
        <v>371401.64</v>
      </c>
      <c r="D4" s="67"/>
      <c r="E4" s="68">
        <f>+'RIEPILOGO ELENCO LOTTI'!L28</f>
        <v>326900</v>
      </c>
      <c r="F4" s="70"/>
      <c r="G4" s="74"/>
      <c r="H4" s="73">
        <f aca="true" t="shared" si="0" ref="H4:H10">SUM(B4:F4)</f>
        <v>1104039.1400000001</v>
      </c>
      <c r="I4" s="77">
        <f aca="true" t="shared" si="1" ref="I4:I9">+H4/100*22</f>
        <v>242888.61080000002</v>
      </c>
      <c r="J4" s="78">
        <f aca="true" t="shared" si="2" ref="J4:J19">SUM(H4:I4)</f>
        <v>1346927.7508</v>
      </c>
      <c r="K4" s="1"/>
    </row>
    <row r="5" spans="1:11" ht="15">
      <c r="A5" s="75" t="s">
        <v>82</v>
      </c>
      <c r="B5" s="79"/>
      <c r="C5" s="65">
        <f>+'RIEPILOGO ELENCO LOTTI'!L12</f>
        <v>208280.33</v>
      </c>
      <c r="D5" s="67">
        <f>+'RIEPILOGO ELENCO LOTTI'!L24</f>
        <v>81967.21</v>
      </c>
      <c r="E5" s="68">
        <f>+'RIEPILOGO ELENCO LOTTI'!L30</f>
        <v>240000</v>
      </c>
      <c r="F5" s="70">
        <f>+'RIEPILOGO ELENCO LOTTI'!L36</f>
        <v>232000</v>
      </c>
      <c r="G5" s="74"/>
      <c r="H5" s="73">
        <f t="shared" si="0"/>
        <v>762247.54</v>
      </c>
      <c r="I5" s="77">
        <f t="shared" si="1"/>
        <v>167694.4588</v>
      </c>
      <c r="J5" s="78">
        <f t="shared" si="2"/>
        <v>929941.9988000001</v>
      </c>
      <c r="K5" s="1"/>
    </row>
    <row r="6" spans="1:11" ht="15">
      <c r="A6" s="75" t="s">
        <v>81</v>
      </c>
      <c r="B6" s="79">
        <f>+'RIEPILOGO ELENCO LOTTI'!L5</f>
        <v>258196.72</v>
      </c>
      <c r="C6" s="65">
        <f>+'RIEPILOGO ELENCO LOTTI'!L11</f>
        <v>287568.85</v>
      </c>
      <c r="D6" s="67"/>
      <c r="E6" s="68"/>
      <c r="F6" s="70">
        <f>+'RIEPILOGO ELENCO LOTTI'!L38</f>
        <v>203000</v>
      </c>
      <c r="G6" s="74"/>
      <c r="H6" s="73">
        <f t="shared" si="0"/>
        <v>748765.57</v>
      </c>
      <c r="I6" s="77">
        <f t="shared" si="1"/>
        <v>164728.42539999998</v>
      </c>
      <c r="J6" s="78">
        <f t="shared" si="2"/>
        <v>913493.9953999999</v>
      </c>
      <c r="K6" s="1"/>
    </row>
    <row r="7" spans="1:11" ht="15">
      <c r="A7" s="75" t="s">
        <v>22</v>
      </c>
      <c r="B7" s="79">
        <f>+'RIEPILOGO ELENCO LOTTI'!L6</f>
        <v>163934.42</v>
      </c>
      <c r="C7" s="65">
        <f>+'RIEPILOGO ELENCO LOTTI'!L13</f>
        <v>80831.15</v>
      </c>
      <c r="D7" s="67"/>
      <c r="E7" s="68"/>
      <c r="F7" s="70">
        <f>+'RIEPILOGO ELENCO LOTTI'!L35</f>
        <v>260000</v>
      </c>
      <c r="G7" s="74"/>
      <c r="H7" s="73">
        <f t="shared" si="0"/>
        <v>504765.57</v>
      </c>
      <c r="I7" s="77">
        <f t="shared" si="1"/>
        <v>111048.42540000001</v>
      </c>
      <c r="J7" s="78">
        <f t="shared" si="2"/>
        <v>615813.9954</v>
      </c>
      <c r="K7" s="1"/>
    </row>
    <row r="8" spans="1:11" ht="15">
      <c r="A8" s="75" t="s">
        <v>90</v>
      </c>
      <c r="B8" s="79"/>
      <c r="C8" s="65"/>
      <c r="D8" s="67">
        <f>+'RIEPILOGO ELENCO LOTTI'!L21</f>
        <v>368852.46</v>
      </c>
      <c r="E8" s="68"/>
      <c r="F8" s="70"/>
      <c r="G8" s="74"/>
      <c r="H8" s="73">
        <f t="shared" si="0"/>
        <v>368852.46</v>
      </c>
      <c r="I8" s="77">
        <f t="shared" si="1"/>
        <v>81147.5412</v>
      </c>
      <c r="J8" s="78">
        <f t="shared" si="2"/>
        <v>450000.00120000006</v>
      </c>
      <c r="K8" s="1"/>
    </row>
    <row r="9" spans="1:11" ht="15">
      <c r="A9" s="75" t="s">
        <v>89</v>
      </c>
      <c r="B9" s="79"/>
      <c r="C9" s="65"/>
      <c r="D9" s="67">
        <f>+D10</f>
        <v>327868.85</v>
      </c>
      <c r="E9" s="68"/>
      <c r="F9" s="70"/>
      <c r="G9" s="74"/>
      <c r="H9" s="73">
        <f t="shared" si="0"/>
        <v>327868.85</v>
      </c>
      <c r="I9" s="77">
        <f t="shared" si="1"/>
        <v>72131.147</v>
      </c>
      <c r="J9" s="78">
        <f t="shared" si="2"/>
        <v>399999.997</v>
      </c>
      <c r="K9" s="1"/>
    </row>
    <row r="10" spans="1:11" ht="15">
      <c r="A10" s="75" t="s">
        <v>91</v>
      </c>
      <c r="B10" s="79"/>
      <c r="C10" s="65"/>
      <c r="D10" s="67">
        <f>+'RIEPILOGO ELENCO LOTTI'!L22</f>
        <v>327868.85</v>
      </c>
      <c r="E10" s="68"/>
      <c r="F10" s="70"/>
      <c r="G10" s="74"/>
      <c r="H10" s="73">
        <f t="shared" si="0"/>
        <v>327868.85</v>
      </c>
      <c r="I10" s="77">
        <f>+I9</f>
        <v>72131.147</v>
      </c>
      <c r="J10" s="78">
        <f t="shared" si="2"/>
        <v>399999.997</v>
      </c>
      <c r="K10" s="1"/>
    </row>
    <row r="11" spans="1:11" ht="15">
      <c r="A11" s="9" t="s">
        <v>94</v>
      </c>
      <c r="B11" s="79"/>
      <c r="C11" s="64"/>
      <c r="D11" s="66"/>
      <c r="E11" s="68">
        <f>+'RIEPILOGO ELENCO LOTTI'!I29</f>
        <v>240000</v>
      </c>
      <c r="F11" s="71"/>
      <c r="G11" s="75"/>
      <c r="H11" s="73">
        <f>+E11</f>
        <v>240000</v>
      </c>
      <c r="I11" s="77">
        <f aca="true" t="shared" si="3" ref="I11:I19">+H11/100*22</f>
        <v>52800</v>
      </c>
      <c r="J11" s="78">
        <f t="shared" si="2"/>
        <v>292800</v>
      </c>
      <c r="K11" s="1"/>
    </row>
    <row r="12" spans="1:11" ht="15">
      <c r="A12" s="75" t="s">
        <v>83</v>
      </c>
      <c r="B12" s="79"/>
      <c r="C12" s="65"/>
      <c r="D12" s="67"/>
      <c r="E12" s="68"/>
      <c r="F12" s="70">
        <v>220000</v>
      </c>
      <c r="G12" s="74"/>
      <c r="H12" s="73">
        <f>SUM(B12:F12)</f>
        <v>220000</v>
      </c>
      <c r="I12" s="77">
        <f t="shared" si="3"/>
        <v>48400</v>
      </c>
      <c r="J12" s="78">
        <f t="shared" si="2"/>
        <v>268400</v>
      </c>
      <c r="K12" s="1"/>
    </row>
    <row r="13" spans="1:11" ht="15">
      <c r="A13" s="75" t="s">
        <v>84</v>
      </c>
      <c r="B13" s="79"/>
      <c r="C13" s="64"/>
      <c r="D13" s="66"/>
      <c r="E13" s="68">
        <f>+'RIEPILOGO ELENCO LOTTI'!I31</f>
        <v>115000</v>
      </c>
      <c r="F13" s="71"/>
      <c r="G13" s="75"/>
      <c r="H13" s="73">
        <f>+E13</f>
        <v>115000</v>
      </c>
      <c r="I13" s="77">
        <f t="shared" si="3"/>
        <v>25300</v>
      </c>
      <c r="J13" s="78">
        <f t="shared" si="2"/>
        <v>140300</v>
      </c>
      <c r="K13" s="1"/>
    </row>
    <row r="14" spans="1:11" ht="15">
      <c r="A14" s="75" t="s">
        <v>97</v>
      </c>
      <c r="B14" s="79"/>
      <c r="C14" s="64"/>
      <c r="D14" s="66"/>
      <c r="E14" s="68"/>
      <c r="F14" s="70">
        <f>+'RIEPILOGO ELENCO LOTTI'!L39</f>
        <v>109000</v>
      </c>
      <c r="G14" s="74"/>
      <c r="H14" s="73">
        <f>+F14</f>
        <v>109000</v>
      </c>
      <c r="I14" s="77">
        <f t="shared" si="3"/>
        <v>23980</v>
      </c>
      <c r="J14" s="78">
        <f t="shared" si="2"/>
        <v>132980</v>
      </c>
      <c r="K14" s="1"/>
    </row>
    <row r="15" spans="1:11" ht="15">
      <c r="A15" s="9" t="s">
        <v>86</v>
      </c>
      <c r="B15" s="79"/>
      <c r="C15" s="65">
        <f>+'RIEPILOGO ELENCO LOTTI'!L16</f>
        <v>82444.26</v>
      </c>
      <c r="D15" s="66"/>
      <c r="E15" s="69"/>
      <c r="F15" s="71"/>
      <c r="G15" s="75"/>
      <c r="H15" s="73">
        <f>+C15</f>
        <v>82444.26</v>
      </c>
      <c r="I15" s="77">
        <f t="shared" si="3"/>
        <v>18137.7372</v>
      </c>
      <c r="J15" s="78">
        <f t="shared" si="2"/>
        <v>100581.9972</v>
      </c>
      <c r="K15" s="1"/>
    </row>
    <row r="16" spans="1:11" ht="15">
      <c r="A16" s="9" t="s">
        <v>85</v>
      </c>
      <c r="B16" s="79"/>
      <c r="C16" s="65">
        <f>+'RIEPILOGO ELENCO LOTTI'!L15</f>
        <v>61019.67</v>
      </c>
      <c r="D16" s="66"/>
      <c r="E16" s="69"/>
      <c r="F16" s="71"/>
      <c r="G16" s="75"/>
      <c r="H16" s="73">
        <f>+C16</f>
        <v>61019.67</v>
      </c>
      <c r="I16" s="77">
        <f t="shared" si="3"/>
        <v>13424.327399999998</v>
      </c>
      <c r="J16" s="78">
        <f t="shared" si="2"/>
        <v>74443.9974</v>
      </c>
      <c r="K16" s="1"/>
    </row>
    <row r="17" spans="1:11" ht="15">
      <c r="A17" s="9" t="s">
        <v>95</v>
      </c>
      <c r="B17" s="79"/>
      <c r="C17" s="65">
        <f>+'RIEPILOGO ELENCO LOTTI'!L14</f>
        <v>31276.23</v>
      </c>
      <c r="D17" s="66"/>
      <c r="E17" s="69"/>
      <c r="F17" s="71"/>
      <c r="G17" s="75"/>
      <c r="H17" s="73">
        <f>+C17</f>
        <v>31276.23</v>
      </c>
      <c r="I17" s="77">
        <f t="shared" si="3"/>
        <v>6880.7706</v>
      </c>
      <c r="J17" s="78">
        <f t="shared" si="2"/>
        <v>38157.0006</v>
      </c>
      <c r="K17" s="1"/>
    </row>
    <row r="18" spans="1:11" ht="15">
      <c r="A18" s="9" t="s">
        <v>96</v>
      </c>
      <c r="B18" s="79"/>
      <c r="C18" s="65">
        <f>+'RIEPILOGO ELENCO LOTTI'!L17</f>
        <v>23076.23</v>
      </c>
      <c r="D18" s="66"/>
      <c r="E18" s="69"/>
      <c r="F18" s="71"/>
      <c r="G18" s="75"/>
      <c r="H18" s="73">
        <f>+C18</f>
        <v>23076.23</v>
      </c>
      <c r="I18" s="77">
        <f t="shared" si="3"/>
        <v>5076.7706</v>
      </c>
      <c r="J18" s="78">
        <f t="shared" si="2"/>
        <v>28153.0006</v>
      </c>
      <c r="K18" s="1"/>
    </row>
    <row r="19" spans="1:11" ht="15.75" thickBot="1">
      <c r="A19" s="87" t="s">
        <v>98</v>
      </c>
      <c r="B19" s="88"/>
      <c r="C19" s="89"/>
      <c r="D19" s="90"/>
      <c r="E19" s="91"/>
      <c r="F19" s="92">
        <v>190000</v>
      </c>
      <c r="G19" s="93"/>
      <c r="H19" s="73">
        <f>+F19</f>
        <v>190000</v>
      </c>
      <c r="I19" s="77">
        <f t="shared" si="3"/>
        <v>41800</v>
      </c>
      <c r="J19" s="78">
        <f t="shared" si="2"/>
        <v>231800</v>
      </c>
      <c r="K19" s="1"/>
    </row>
    <row r="20" spans="1:11" ht="15.75" thickBot="1">
      <c r="A20" s="95" t="s">
        <v>103</v>
      </c>
      <c r="B20" s="96">
        <f>SUM(B4:B7)</f>
        <v>827868.64</v>
      </c>
      <c r="C20" s="97">
        <f>SUM(C4:C18)</f>
        <v>1145898.3599999999</v>
      </c>
      <c r="D20" s="97">
        <f>SUM(D5:D10)</f>
        <v>1106557.37</v>
      </c>
      <c r="E20" s="97">
        <f>SUM(E4:E13)</f>
        <v>921900</v>
      </c>
      <c r="F20" s="98">
        <f>SUM(F5:F19)</f>
        <v>1214000</v>
      </c>
      <c r="G20" s="99">
        <f>SUM(B20:F20)</f>
        <v>5216224.37</v>
      </c>
      <c r="H20" s="101"/>
      <c r="I20" s="103"/>
      <c r="J20" s="105">
        <f>SUM(J4:J19)</f>
        <v>6363793.7314</v>
      </c>
      <c r="K20" s="1"/>
    </row>
    <row r="21" spans="1:11" ht="15.75" thickBot="1">
      <c r="A21" s="94"/>
      <c r="B21" s="94"/>
      <c r="C21" s="94"/>
      <c r="D21" s="94"/>
      <c r="E21" s="94"/>
      <c r="F21" s="94"/>
      <c r="G21" s="100"/>
      <c r="H21" s="102">
        <f>SUM(H4:H19)</f>
        <v>5216224.370000001</v>
      </c>
      <c r="I21" s="104">
        <f>+H21/100*22</f>
        <v>1147569.3614000003</v>
      </c>
      <c r="J21" s="102">
        <f>SUM(H21:I21)</f>
        <v>6363793.731400002</v>
      </c>
      <c r="K21" s="1"/>
    </row>
    <row r="22" spans="1:11" ht="15">
      <c r="A22" s="1"/>
      <c r="B22" s="1"/>
      <c r="C22" s="1"/>
      <c r="D22" s="1"/>
      <c r="E22" s="1"/>
      <c r="F22" s="1"/>
      <c r="G22" s="1"/>
      <c r="H22" s="63"/>
      <c r="I22" s="63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Pastore</dc:creator>
  <cp:keywords/>
  <dc:description/>
  <cp:lastModifiedBy>Francesco Pastore</cp:lastModifiedBy>
  <dcterms:created xsi:type="dcterms:W3CDTF">2023-10-05T16:57:07Z</dcterms:created>
  <dcterms:modified xsi:type="dcterms:W3CDTF">2023-10-13T09:31:02Z</dcterms:modified>
  <cp:category/>
  <cp:version/>
  <cp:contentType/>
  <cp:contentStatus/>
</cp:coreProperties>
</file>