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5480" windowHeight="8460"/>
  </bookViews>
  <sheets>
    <sheet name="CIG 2018" sheetId="2" r:id="rId1"/>
  </sheets>
  <calcPr calcId="162913"/>
</workbook>
</file>

<file path=xl/calcChain.xml><?xml version="1.0" encoding="utf-8"?>
<calcChain xmlns="http://schemas.openxmlformats.org/spreadsheetml/2006/main">
  <c r="T25" i="2" l="1"/>
  <c r="P25" i="2"/>
  <c r="H25" i="2"/>
  <c r="D25" i="2"/>
  <c r="H32" i="2" l="1"/>
  <c r="T26" i="2"/>
  <c r="T27" i="2"/>
  <c r="T34" i="2"/>
  <c r="T33" i="2"/>
  <c r="T31" i="2"/>
  <c r="T30" i="2"/>
  <c r="N39" i="2" l="1"/>
  <c r="T38" i="2"/>
  <c r="I39" i="2"/>
  <c r="I38" i="2"/>
  <c r="H38" i="2"/>
  <c r="G38" i="2"/>
  <c r="D38" i="2"/>
  <c r="A38" i="2"/>
  <c r="T29" i="2"/>
  <c r="F29" i="2"/>
  <c r="F28" i="2"/>
  <c r="C29" i="2"/>
  <c r="B29" i="2"/>
  <c r="A29" i="2"/>
  <c r="P22" i="2" l="1"/>
  <c r="T22" i="2" s="1"/>
  <c r="T13" i="2"/>
  <c r="O13" i="2"/>
  <c r="I13" i="2"/>
  <c r="O22" i="2" l="1"/>
  <c r="G35" i="2"/>
  <c r="I22" i="2"/>
  <c r="G27" i="2"/>
  <c r="G18" i="2"/>
  <c r="H18" i="2"/>
  <c r="H19" i="2" s="1"/>
  <c r="H15" i="2"/>
  <c r="H37" i="2" s="1"/>
  <c r="H28" i="2" l="1"/>
  <c r="H20" i="2"/>
  <c r="H29" i="2" s="1"/>
  <c r="I27" i="2"/>
  <c r="I26" i="2"/>
  <c r="O2" i="2" l="1"/>
  <c r="L2" i="2"/>
  <c r="T2" i="2" s="1"/>
  <c r="I2" i="2"/>
  <c r="D2" i="2"/>
  <c r="R40" i="2" l="1"/>
  <c r="T20" i="2"/>
  <c r="L20" i="2"/>
  <c r="I20" i="2"/>
  <c r="I28" i="2" s="1"/>
  <c r="T36" i="2"/>
  <c r="L34" i="2"/>
  <c r="T24" i="2"/>
  <c r="S24" i="2"/>
  <c r="I30" i="2" l="1"/>
  <c r="I29" i="2"/>
  <c r="P21" i="2"/>
  <c r="T21" i="2" s="1"/>
  <c r="L21" i="2" s="1"/>
  <c r="L28" i="2"/>
  <c r="T23" i="2"/>
  <c r="S37" i="2"/>
  <c r="S40" i="2" s="1"/>
  <c r="F24" i="2"/>
  <c r="E24" i="2"/>
  <c r="C24" i="2"/>
  <c r="B24" i="2"/>
  <c r="D23" i="2"/>
  <c r="D24" i="2" s="1"/>
  <c r="A23" i="2"/>
  <c r="A24" i="2" s="1"/>
  <c r="L30" i="2" l="1"/>
  <c r="T28" i="2"/>
  <c r="T40" i="2" s="1"/>
  <c r="T37" i="2"/>
  <c r="L37" i="2" s="1"/>
  <c r="L7" i="2"/>
  <c r="N7" i="2"/>
  <c r="D7" i="2"/>
  <c r="C7" i="2"/>
  <c r="Q5" i="2"/>
  <c r="P5" i="2"/>
  <c r="P6" i="2" s="1"/>
  <c r="P7" i="2" s="1"/>
  <c r="O5" i="2"/>
  <c r="L5" i="2"/>
  <c r="T4" i="2"/>
  <c r="T5" i="2" s="1"/>
  <c r="T6" i="2" s="1"/>
  <c r="T7" i="2" s="1"/>
  <c r="Q10" i="2"/>
  <c r="T10" i="2" s="1"/>
  <c r="O9" i="2"/>
  <c r="L9" i="2"/>
  <c r="K9" i="2"/>
  <c r="J9" i="2"/>
  <c r="Q8" i="2"/>
  <c r="Q9" i="2" s="1"/>
  <c r="P16" i="2"/>
  <c r="T16" i="2" s="1"/>
  <c r="P15" i="2"/>
  <c r="T15" i="2" s="1"/>
  <c r="N16" i="2"/>
  <c r="G16" i="2"/>
  <c r="O40" i="2" l="1"/>
  <c r="Q40" i="2"/>
  <c r="P8" i="2"/>
  <c r="P3" i="2"/>
  <c r="T11" i="2"/>
  <c r="T17" i="2"/>
  <c r="T12" i="2"/>
  <c r="L12" i="2" s="1"/>
  <c r="L40" i="2" s="1"/>
  <c r="T3" i="2" l="1"/>
  <c r="P9" i="2"/>
  <c r="P40" i="2" s="1"/>
  <c r="T8" i="2"/>
  <c r="T9" i="2" s="1"/>
  <c r="I5" i="2"/>
  <c r="I6" i="2" s="1"/>
  <c r="I7" i="2" s="1"/>
  <c r="I8" i="2" s="1"/>
  <c r="I9" i="2" s="1"/>
  <c r="I10" i="2" s="1"/>
  <c r="I11" i="2" s="1"/>
  <c r="I23" i="2" s="1"/>
  <c r="G33" i="2"/>
  <c r="E34" i="2"/>
  <c r="E35" i="2" s="1"/>
  <c r="E36" i="2" s="1"/>
  <c r="E37" i="2" s="1"/>
  <c r="E32" i="2"/>
  <c r="D32" i="2"/>
  <c r="D33" i="2" s="1"/>
  <c r="D34" i="2" s="1"/>
  <c r="D35" i="2" s="1"/>
  <c r="D36" i="2" s="1"/>
  <c r="D37" i="2" s="1"/>
  <c r="D27" i="2"/>
  <c r="E14" i="2" l="1"/>
  <c r="E15" i="2" s="1"/>
  <c r="E16" i="2" s="1"/>
  <c r="D6" i="2" l="1"/>
  <c r="D8" i="2" s="1"/>
  <c r="C37" i="2"/>
  <c r="D11" i="2" l="1"/>
  <c r="D12" i="2" s="1"/>
  <c r="D9" i="2"/>
  <c r="D10" i="2" s="1"/>
  <c r="D13" i="2"/>
  <c r="D14" i="2" s="1"/>
  <c r="D15" i="2" s="1"/>
  <c r="C35" i="2"/>
  <c r="D17" i="2" l="1"/>
  <c r="D18" i="2" s="1"/>
  <c r="D19" i="2" s="1"/>
  <c r="D16" i="2"/>
  <c r="D28" i="2" l="1"/>
  <c r="D20" i="2"/>
  <c r="C30" i="2"/>
  <c r="C31" i="2" s="1"/>
  <c r="C32" i="2" s="1"/>
  <c r="D30" i="2" l="1"/>
  <c r="D29" i="2"/>
  <c r="C19" i="2"/>
  <c r="C20" i="2" s="1"/>
  <c r="C6" i="2" l="1"/>
  <c r="C8" i="2" s="1"/>
  <c r="C9" i="2" s="1"/>
  <c r="C10" i="2" s="1"/>
</calcChain>
</file>

<file path=xl/sharedStrings.xml><?xml version="1.0" encoding="utf-8"?>
<sst xmlns="http://schemas.openxmlformats.org/spreadsheetml/2006/main" count="182" uniqueCount="130">
  <si>
    <t>TOTALE</t>
  </si>
  <si>
    <t>Z3021CCE4D</t>
  </si>
  <si>
    <t>ZD721D286A</t>
  </si>
  <si>
    <t>NUMERO</t>
  </si>
  <si>
    <t xml:space="preserve">DATA </t>
  </si>
  <si>
    <t>ZDC2294FCF</t>
  </si>
  <si>
    <t>Z702295118</t>
  </si>
  <si>
    <t>Z37229516B</t>
  </si>
  <si>
    <t>CICALA ALESSANDRA</t>
  </si>
  <si>
    <t>ZBD22F43ED</t>
  </si>
  <si>
    <t>Z17231C197</t>
  </si>
  <si>
    <t>LIGUORI CLAUDIA</t>
  </si>
  <si>
    <t>ZBB2329D4C</t>
  </si>
  <si>
    <t>Z302353DB1</t>
  </si>
  <si>
    <t>ZB8239863C</t>
  </si>
  <si>
    <t>APS ADVERTISING S.r.l.</t>
  </si>
  <si>
    <t>CINEVENTI S.r.l.</t>
  </si>
  <si>
    <t>ORDINARIO 2018</t>
  </si>
  <si>
    <t>Z57247862D</t>
  </si>
  <si>
    <t>Z7C2478658</t>
  </si>
  <si>
    <t>LEGGE 2018</t>
  </si>
  <si>
    <t>Z922553F69</t>
  </si>
  <si>
    <t>Z32257F729</t>
  </si>
  <si>
    <t>38 bis</t>
  </si>
  <si>
    <t>ZA5267BA64</t>
  </si>
  <si>
    <t>ZB2267BAF4</t>
  </si>
  <si>
    <t>Z23268A20A</t>
  </si>
  <si>
    <t>Z3E268A274</t>
  </si>
  <si>
    <t>Z47268A2EB</t>
  </si>
  <si>
    <t>Z1C268A318</t>
  </si>
  <si>
    <t>ZF92699BE4</t>
  </si>
  <si>
    <t>1/2019</t>
  </si>
  <si>
    <t>ZB3269D38A</t>
  </si>
  <si>
    <t>3/2019</t>
  </si>
  <si>
    <t>Z03269E7C1</t>
  </si>
  <si>
    <t>4/2009</t>
  </si>
  <si>
    <t>Z0526AB14A</t>
  </si>
  <si>
    <t>5/2019</t>
  </si>
  <si>
    <t>6/2019</t>
  </si>
  <si>
    <t>ZA826AB506</t>
  </si>
  <si>
    <t>AGGIUDICATARIO</t>
  </si>
  <si>
    <t>RISORSE</t>
  </si>
  <si>
    <t>OGGETTO</t>
  </si>
  <si>
    <t>acquisto pagina pubblicitaria su rivista specializzata</t>
  </si>
  <si>
    <t>POC 2018</t>
  </si>
  <si>
    <t>1-2-3-4-5</t>
  </si>
  <si>
    <t>supporto organizzazione e gestione attività</t>
  </si>
  <si>
    <t>consulenza rendicontazione progetto POC</t>
  </si>
  <si>
    <t>organizzazione eventi Sorrento 2018</t>
  </si>
  <si>
    <t>FATTURA</t>
  </si>
  <si>
    <t xml:space="preserve">compenso componenti commissione giudicatrice </t>
  </si>
  <si>
    <t>acquisto pagine pubblicitarie riviste specializzate per Festival di Cannes 2018</t>
  </si>
  <si>
    <t>consulenza legale redazione contratti con le società di produzione</t>
  </si>
  <si>
    <t>acquisto attrezzature (scanner professionale)</t>
  </si>
  <si>
    <t>corso di inglese professionale</t>
  </si>
  <si>
    <t>progettazione e direzione lavori sede Piazza Bovio</t>
  </si>
  <si>
    <t>lavori ristrutturazione e adeguamento funzionale nuova sede Piazza Bovio</t>
  </si>
  <si>
    <t>MEDIATECA</t>
  </si>
  <si>
    <t>CORSO COSTUME</t>
  </si>
  <si>
    <t>acquisto materiale supporto svolgimento lezioni (televisore + stampante per foto)</t>
  </si>
  <si>
    <t>ospitalità docenti (pernottamento presso strutture alberghiere)</t>
  </si>
  <si>
    <t>acquisto tende oscuranti per sala lezione</t>
  </si>
  <si>
    <t>BRITISH COUNCIL</t>
  </si>
  <si>
    <t>VIGO MAJELLO AVV. AUGUSTO</t>
  </si>
  <si>
    <t>BENNIO ARCH. ADDOLORATA</t>
  </si>
  <si>
    <t>ZINCONE OFFICE S.R.L.</t>
  </si>
  <si>
    <t>IKEA ITALIA S.R.L.</t>
  </si>
  <si>
    <t>ACCONTO</t>
  </si>
  <si>
    <t>SALDO</t>
  </si>
  <si>
    <t>AZIONE</t>
  </si>
  <si>
    <t>DETERMINA N.</t>
  </si>
  <si>
    <t>DEL</t>
  </si>
  <si>
    <t>DOCUMENTO</t>
  </si>
  <si>
    <t>R.A.</t>
  </si>
  <si>
    <t>BONIFICO</t>
  </si>
  <si>
    <t>IVA split</t>
  </si>
  <si>
    <t>IMPONIBILE</t>
  </si>
  <si>
    <t>ZAMBARDINO BRUNO</t>
  </si>
  <si>
    <t>D'URSO FEDERICA</t>
  </si>
  <si>
    <t>IVA compresa</t>
  </si>
  <si>
    <t>LFF MEDIA S.ar.l. - LE FILM FRANCAIS S.r.l.</t>
  </si>
  <si>
    <t>Note:</t>
  </si>
  <si>
    <t>note di rimborso spese</t>
  </si>
  <si>
    <t>C.I.G.</t>
  </si>
  <si>
    <t>TOTALI</t>
  </si>
  <si>
    <t>avviso bando (impegno di spesa)</t>
  </si>
  <si>
    <t>47 e 49</t>
  </si>
  <si>
    <t>nomina componenti commissione e determinazione del compenso</t>
  </si>
  <si>
    <t>GLORIA GIORGIANNI</t>
  </si>
  <si>
    <t>SIMONA NOBILI</t>
  </si>
  <si>
    <t>51 e 54</t>
  </si>
  <si>
    <t>25/10-8/11/2018</t>
  </si>
  <si>
    <t>17-27/12/2018</t>
  </si>
  <si>
    <t>lavori di riparazione ed adeguamento sala lezione</t>
  </si>
  <si>
    <t>1 - gara annullata</t>
  </si>
  <si>
    <t>COSTRUZIONI GENERALI ESPOSITO</t>
  </si>
  <si>
    <t>NIKIVIKI S.a.s. (Superotium Art Concept Hotel)</t>
  </si>
  <si>
    <t>I° classificato bando sviluppo sceneggiature</t>
  </si>
  <si>
    <t>DAZZLE COMUNICATION S.r.l.</t>
  </si>
  <si>
    <t>nota di rimborso spese</t>
  </si>
  <si>
    <t>II° classificato bando sviluppo sceneggiature</t>
  </si>
  <si>
    <t>RIVER STUDIO S.r.l.</t>
  </si>
  <si>
    <t>attesa emissione fattura</t>
  </si>
  <si>
    <t>PASCOTTO CLAUDIA</t>
  </si>
  <si>
    <t>avviso bando accompagnamento ai mercati (1 e 2 call) - impegno di spesa</t>
  </si>
  <si>
    <t>avviso bando partecipazione a festival - impegno di spesa</t>
  </si>
  <si>
    <t>TIPO DI PROCEDURA</t>
  </si>
  <si>
    <t>PROCEDURA APERTA</t>
  </si>
  <si>
    <t>AFFIDAMENTO DIRETTO PREVIA CONSULTAZIONE PREVENTIVI EX ART. 36, COMMA II LETT. a) D.LGS. N. 50/2016</t>
  </si>
  <si>
    <t>PROCEDURA NEGOZIATA SENZA PREVIA PUBBLICAZIONE DI BANDO EX ART. 63 D.LGS N. 50/2016</t>
  </si>
  <si>
    <t xml:space="preserve">BENEFICIARI VARI COME DA GRADUATORIA PUBBLICATA </t>
  </si>
  <si>
    <t>RICEVUTA PREST. OCC.</t>
  </si>
  <si>
    <t>trasferimenti ed alloggi Festival di Cannes 2018</t>
  </si>
  <si>
    <t>vedi nota 1</t>
  </si>
  <si>
    <t>acquisto materiale di cancelleria svolgimento lezioni</t>
  </si>
  <si>
    <t>TILE</t>
  </si>
  <si>
    <t>MOSAICON</t>
  </si>
  <si>
    <t>annullato dalla determina n. 75 del 28/11/2019</t>
  </si>
  <si>
    <t>75/2019</t>
  </si>
  <si>
    <t>corso di inglese professionale - livello avanzato</t>
  </si>
  <si>
    <t>PORZIAMARIA DE FILIPPIS</t>
  </si>
  <si>
    <t>elaborazione business plan Mediateca Regionale</t>
  </si>
  <si>
    <t>vedi nota 2</t>
  </si>
  <si>
    <t>supporto al RUP - stima materiale fondo Alberto Bruno</t>
  </si>
  <si>
    <t>2 - affidamento sospeso causa mancato finanziamento progetto mediateca - incarico spostato sul progetto CINEPORTO ed affidato con determina n. 78 del 04/12/2019 al Dott. Pierluigi Vasquez</t>
  </si>
  <si>
    <t>Z6E267BA46</t>
  </si>
  <si>
    <t>incarico di addetto stampa e consulente comunicazione</t>
  </si>
  <si>
    <t>DAVIDE CERBONE</t>
  </si>
  <si>
    <t>vedi nota 3</t>
  </si>
  <si>
    <t>3 - n. 6 fatture da € 1275,00 per n. 6 mesi da gennaio 2019 a giugno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</si>
</sst>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Bahnschrift SemiBold"/>
      <family val="2"/>
    </font>
    <font>
      <b/>
      <sz val="8"/>
      <color theme="1"/>
      <name val="Bahnschrift SemiBold"/>
      <family val="2"/>
    </font>
    <font>
      <sz val="8"/>
      <name val="Bahnschrift SemiBold"/>
      <family val="2"/>
    </font>
    <font>
      <sz val="7"/>
      <color theme="1"/>
      <name val="Bahnschrift SemiBold"/>
      <family val="2"/>
    </font>
    <font>
      <sz val="6"/>
      <color theme="1"/>
      <name val="Bahnschrift SemiBold"/>
      <family val="2"/>
    </font>
    <font>
      <sz val="6"/>
      <color theme="1"/>
      <name val="Calibri"/>
      <family val="2"/>
      <scheme val="minor"/>
    </font>
    <font>
      <sz val="6"/>
      <name val="Bahnschrift SemiBold"/>
      <family val="2"/>
    </font>
    <font>
      <b/>
      <sz val="6"/>
      <color theme="1"/>
      <name val="Bahnschrift SemiBold"/>
      <family val="2"/>
    </font>
    <font>
      <sz val="6"/>
      <color rgb="FF000000"/>
      <name val="Bahnschrift SemiBold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14" fontId="2" fillId="0" borderId="0" xfId="0" applyNumberFormat="1" applyFont="1"/>
    <xf numFmtId="49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" fontId="4" fillId="0" borderId="0" xfId="0" applyNumberFormat="1" applyFont="1"/>
    <xf numFmtId="4" fontId="0" fillId="0" borderId="0" xfId="0" applyNumberForma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4" fontId="7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49" fontId="9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/>
    <xf numFmtId="4" fontId="6" fillId="0" borderId="1" xfId="0" applyNumberFormat="1" applyFont="1" applyFill="1" applyBorder="1"/>
    <xf numFmtId="164" fontId="6" fillId="0" borderId="1" xfId="0" applyNumberFormat="1" applyFont="1" applyBorder="1"/>
    <xf numFmtId="4" fontId="11" fillId="0" borderId="0" xfId="0" applyNumberFormat="1" applyFont="1"/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10" fillId="0" borderId="1" xfId="0" applyFont="1" applyFill="1" applyBorder="1"/>
    <xf numFmtId="1" fontId="6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120" zoomScaleNormal="120" workbookViewId="0"/>
  </sheetViews>
  <sheetFormatPr defaultRowHeight="15" x14ac:dyDescent="0.25"/>
  <cols>
    <col min="1" max="1" width="10.7109375" customWidth="1"/>
    <col min="2" max="2" width="9.85546875" customWidth="1"/>
    <col min="3" max="3" width="8.85546875" customWidth="1"/>
    <col min="4" max="4" width="11.5703125" style="1" customWidth="1"/>
    <col min="5" max="5" width="15.5703125" style="1" customWidth="1"/>
    <col min="6" max="6" width="49.7109375" style="1" customWidth="1"/>
    <col min="7" max="7" width="31.140625" customWidth="1"/>
    <col min="8" max="8" width="65.140625" customWidth="1"/>
    <col min="9" max="9" width="16.42578125" customWidth="1"/>
    <col min="10" max="10" width="9.140625" customWidth="1"/>
    <col min="11" max="11" width="11.28515625" bestFit="1" customWidth="1"/>
    <col min="12" max="12" width="11.7109375" customWidth="1"/>
    <col min="13" max="13" width="9.85546875" customWidth="1"/>
    <col min="14" max="14" width="11.140625" customWidth="1"/>
    <col min="18" max="18" width="10.28515625" customWidth="1"/>
    <col min="21" max="21" width="20.140625" customWidth="1"/>
  </cols>
  <sheetData>
    <row r="1" spans="1:20" x14ac:dyDescent="0.25">
      <c r="A1" s="11" t="s">
        <v>83</v>
      </c>
      <c r="B1" s="11" t="s">
        <v>70</v>
      </c>
      <c r="C1" s="11" t="s">
        <v>71</v>
      </c>
      <c r="D1" s="11" t="s">
        <v>41</v>
      </c>
      <c r="E1" s="11" t="s">
        <v>69</v>
      </c>
      <c r="F1" s="11" t="s">
        <v>42</v>
      </c>
      <c r="G1" s="11" t="s">
        <v>40</v>
      </c>
      <c r="H1" s="11" t="s">
        <v>106</v>
      </c>
      <c r="I1" s="11" t="s">
        <v>72</v>
      </c>
      <c r="J1" s="11" t="s">
        <v>3</v>
      </c>
      <c r="K1" s="11" t="s">
        <v>4</v>
      </c>
      <c r="L1" s="11" t="s">
        <v>0</v>
      </c>
      <c r="M1" s="11" t="s">
        <v>67</v>
      </c>
      <c r="N1" s="11" t="s">
        <v>68</v>
      </c>
      <c r="O1" s="11" t="s">
        <v>74</v>
      </c>
      <c r="P1" s="11" t="s">
        <v>76</v>
      </c>
      <c r="Q1" s="11" t="s">
        <v>73</v>
      </c>
      <c r="R1" s="11" t="s">
        <v>79</v>
      </c>
      <c r="S1" s="11" t="s">
        <v>75</v>
      </c>
      <c r="T1" s="11" t="s">
        <v>0</v>
      </c>
    </row>
    <row r="2" spans="1:20" x14ac:dyDescent="0.25">
      <c r="A2" s="31" t="s">
        <v>1</v>
      </c>
      <c r="B2" s="11">
        <v>27</v>
      </c>
      <c r="C2" s="19">
        <v>43119</v>
      </c>
      <c r="D2" s="14" t="str">
        <f>+D3</f>
        <v>POC 2018</v>
      </c>
      <c r="E2" s="11">
        <v>3</v>
      </c>
      <c r="F2" s="11" t="s">
        <v>104</v>
      </c>
      <c r="G2" s="29" t="s">
        <v>110</v>
      </c>
      <c r="H2" s="21" t="s">
        <v>107</v>
      </c>
      <c r="I2" s="11" t="str">
        <f>+I18</f>
        <v>note di rimborso spese</v>
      </c>
      <c r="J2" s="11"/>
      <c r="K2" s="11"/>
      <c r="L2" s="27">
        <f>+L18</f>
        <v>39990</v>
      </c>
      <c r="M2" s="11"/>
      <c r="N2" s="11"/>
      <c r="O2" s="27">
        <f>20000+19148.5</f>
        <v>39148.5</v>
      </c>
      <c r="P2" s="11"/>
      <c r="Q2" s="11"/>
      <c r="R2" s="11"/>
      <c r="S2" s="11"/>
      <c r="T2" s="27">
        <f>+L2</f>
        <v>39990</v>
      </c>
    </row>
    <row r="3" spans="1:20" x14ac:dyDescent="0.25">
      <c r="A3" s="28" t="s">
        <v>2</v>
      </c>
      <c r="B3" s="15">
        <v>29</v>
      </c>
      <c r="C3" s="32">
        <v>43122</v>
      </c>
      <c r="D3" s="14" t="s">
        <v>44</v>
      </c>
      <c r="E3" s="15">
        <v>2</v>
      </c>
      <c r="F3" s="11" t="s">
        <v>43</v>
      </c>
      <c r="G3" s="12" t="s">
        <v>15</v>
      </c>
      <c r="H3" s="12" t="s">
        <v>108</v>
      </c>
      <c r="I3" s="11" t="s">
        <v>49</v>
      </c>
      <c r="J3" s="12">
        <v>8</v>
      </c>
      <c r="K3" s="13">
        <v>43146</v>
      </c>
      <c r="L3" s="16">
        <v>2684</v>
      </c>
      <c r="M3" s="13"/>
      <c r="N3" s="13">
        <v>43230</v>
      </c>
      <c r="O3" s="16">
        <v>2200</v>
      </c>
      <c r="P3" s="16">
        <f>+O3</f>
        <v>2200</v>
      </c>
      <c r="Q3" s="16"/>
      <c r="R3" s="20"/>
      <c r="S3" s="16">
        <v>484</v>
      </c>
      <c r="T3" s="16">
        <f>SUM(P3:S3)</f>
        <v>2684</v>
      </c>
    </row>
    <row r="4" spans="1:20" x14ac:dyDescent="0.25">
      <c r="A4" s="39" t="s">
        <v>5</v>
      </c>
      <c r="B4" s="15">
        <v>33</v>
      </c>
      <c r="C4" s="13">
        <v>43160</v>
      </c>
      <c r="D4" s="14" t="s">
        <v>44</v>
      </c>
      <c r="E4" s="15">
        <v>3</v>
      </c>
      <c r="F4" s="11" t="s">
        <v>46</v>
      </c>
      <c r="G4" s="23" t="s">
        <v>11</v>
      </c>
      <c r="H4" s="23" t="s">
        <v>108</v>
      </c>
      <c r="I4" s="18" t="s">
        <v>111</v>
      </c>
      <c r="J4" s="12">
        <v>1</v>
      </c>
      <c r="K4" s="13">
        <v>43191</v>
      </c>
      <c r="L4" s="16">
        <v>2500</v>
      </c>
      <c r="M4" s="13"/>
      <c r="N4" s="13">
        <v>43206</v>
      </c>
      <c r="O4" s="16">
        <v>2000</v>
      </c>
      <c r="P4" s="16">
        <v>2500</v>
      </c>
      <c r="Q4" s="16">
        <v>500</v>
      </c>
      <c r="R4" s="20"/>
      <c r="S4" s="16"/>
      <c r="T4" s="16">
        <f>+P4</f>
        <v>2500</v>
      </c>
    </row>
    <row r="5" spans="1:20" x14ac:dyDescent="0.25">
      <c r="A5" s="39" t="s">
        <v>5</v>
      </c>
      <c r="B5" s="15">
        <v>33</v>
      </c>
      <c r="C5" s="13">
        <v>43160</v>
      </c>
      <c r="D5" s="14" t="s">
        <v>44</v>
      </c>
      <c r="E5" s="15">
        <v>3</v>
      </c>
      <c r="F5" s="11" t="s">
        <v>46</v>
      </c>
      <c r="G5" s="23" t="s">
        <v>11</v>
      </c>
      <c r="H5" s="23"/>
      <c r="I5" s="18" t="str">
        <f t="shared" ref="I5:I11" si="0">+I4</f>
        <v>RICEVUTA PREST. OCC.</v>
      </c>
      <c r="J5" s="12">
        <v>2</v>
      </c>
      <c r="K5" s="13">
        <v>43257</v>
      </c>
      <c r="L5" s="16">
        <f>+L4</f>
        <v>2500</v>
      </c>
      <c r="M5" s="13"/>
      <c r="N5" s="13">
        <v>43270</v>
      </c>
      <c r="O5" s="16">
        <f>+O4</f>
        <v>2000</v>
      </c>
      <c r="P5" s="16">
        <f>+P4</f>
        <v>2500</v>
      </c>
      <c r="Q5" s="16">
        <f>+Q4</f>
        <v>500</v>
      </c>
      <c r="R5" s="20"/>
      <c r="S5" s="16"/>
      <c r="T5" s="16">
        <f>+T4</f>
        <v>2500</v>
      </c>
    </row>
    <row r="6" spans="1:20" x14ac:dyDescent="0.25">
      <c r="A6" s="39" t="s">
        <v>6</v>
      </c>
      <c r="B6" s="15">
        <v>34</v>
      </c>
      <c r="C6" s="13">
        <f t="shared" ref="C6:D8" si="1">+C4</f>
        <v>43160</v>
      </c>
      <c r="D6" s="14" t="str">
        <f t="shared" si="1"/>
        <v>POC 2018</v>
      </c>
      <c r="E6" s="15">
        <v>4</v>
      </c>
      <c r="F6" s="11" t="s">
        <v>46</v>
      </c>
      <c r="G6" s="23" t="s">
        <v>103</v>
      </c>
      <c r="H6" s="23" t="s">
        <v>108</v>
      </c>
      <c r="I6" s="18" t="str">
        <f t="shared" si="0"/>
        <v>RICEVUTA PREST. OCC.</v>
      </c>
      <c r="J6" s="12">
        <v>1</v>
      </c>
      <c r="K6" s="13">
        <v>43206</v>
      </c>
      <c r="L6" s="16">
        <v>2500</v>
      </c>
      <c r="M6" s="13"/>
      <c r="N6" s="13">
        <v>43206</v>
      </c>
      <c r="O6" s="16">
        <v>2000</v>
      </c>
      <c r="P6" s="16">
        <f>+P5</f>
        <v>2500</v>
      </c>
      <c r="Q6" s="16">
        <v>500</v>
      </c>
      <c r="R6" s="20"/>
      <c r="S6" s="16"/>
      <c r="T6" s="16">
        <f>+T5</f>
        <v>2500</v>
      </c>
    </row>
    <row r="7" spans="1:20" x14ac:dyDescent="0.25">
      <c r="A7" s="39" t="s">
        <v>6</v>
      </c>
      <c r="B7" s="15">
        <v>34</v>
      </c>
      <c r="C7" s="13">
        <f t="shared" si="1"/>
        <v>43160</v>
      </c>
      <c r="D7" s="14" t="str">
        <f t="shared" si="1"/>
        <v>POC 2018</v>
      </c>
      <c r="E7" s="15">
        <v>4</v>
      </c>
      <c r="F7" s="11" t="s">
        <v>46</v>
      </c>
      <c r="G7" s="23" t="s">
        <v>103</v>
      </c>
      <c r="H7" s="23"/>
      <c r="I7" s="18" t="str">
        <f t="shared" si="0"/>
        <v>RICEVUTA PREST. OCC.</v>
      </c>
      <c r="J7" s="12">
        <v>2</v>
      </c>
      <c r="K7" s="13">
        <v>43257</v>
      </c>
      <c r="L7" s="16">
        <f>+L6</f>
        <v>2500</v>
      </c>
      <c r="M7" s="13"/>
      <c r="N7" s="13">
        <f>+N5</f>
        <v>43270</v>
      </c>
      <c r="O7" s="16">
        <v>2000</v>
      </c>
      <c r="P7" s="16">
        <f>+P6</f>
        <v>2500</v>
      </c>
      <c r="Q7" s="16">
        <v>500</v>
      </c>
      <c r="R7" s="20"/>
      <c r="S7" s="16"/>
      <c r="T7" s="16">
        <f>+T6</f>
        <v>2500</v>
      </c>
    </row>
    <row r="8" spans="1:20" x14ac:dyDescent="0.25">
      <c r="A8" s="28" t="s">
        <v>7</v>
      </c>
      <c r="B8" s="15">
        <v>35</v>
      </c>
      <c r="C8" s="13">
        <f t="shared" si="1"/>
        <v>43160</v>
      </c>
      <c r="D8" s="14" t="str">
        <f t="shared" si="1"/>
        <v>POC 2018</v>
      </c>
      <c r="E8" s="15" t="s">
        <v>45</v>
      </c>
      <c r="F8" s="11" t="s">
        <v>47</v>
      </c>
      <c r="G8" s="23" t="s">
        <v>8</v>
      </c>
      <c r="H8" s="23" t="s">
        <v>108</v>
      </c>
      <c r="I8" s="18" t="str">
        <f t="shared" si="0"/>
        <v>RICEVUTA PREST. OCC.</v>
      </c>
      <c r="J8" s="12">
        <v>1</v>
      </c>
      <c r="K8" s="13">
        <v>43175</v>
      </c>
      <c r="L8" s="16">
        <v>1500</v>
      </c>
      <c r="M8" s="13">
        <v>43178</v>
      </c>
      <c r="N8" s="19"/>
      <c r="O8" s="16">
        <v>1200</v>
      </c>
      <c r="P8" s="16">
        <f>+O8+Q8</f>
        <v>1500</v>
      </c>
      <c r="Q8" s="16">
        <f>+O8/4</f>
        <v>300</v>
      </c>
      <c r="R8" s="20"/>
      <c r="S8" s="16"/>
      <c r="T8" s="16">
        <f>+P8</f>
        <v>1500</v>
      </c>
    </row>
    <row r="9" spans="1:20" x14ac:dyDescent="0.25">
      <c r="A9" s="28" t="s">
        <v>7</v>
      </c>
      <c r="B9" s="15">
        <v>35</v>
      </c>
      <c r="C9" s="13">
        <f>+C8</f>
        <v>43160</v>
      </c>
      <c r="D9" s="14" t="str">
        <f>+D8</f>
        <v>POC 2018</v>
      </c>
      <c r="E9" s="15" t="s">
        <v>45</v>
      </c>
      <c r="F9" s="11" t="s">
        <v>47</v>
      </c>
      <c r="G9" s="23" t="s">
        <v>8</v>
      </c>
      <c r="H9" s="23"/>
      <c r="I9" s="18" t="str">
        <f t="shared" si="0"/>
        <v>RICEVUTA PREST. OCC.</v>
      </c>
      <c r="J9" s="12">
        <f>+J8</f>
        <v>1</v>
      </c>
      <c r="K9" s="13">
        <f>+K8</f>
        <v>43175</v>
      </c>
      <c r="L9" s="16">
        <f>+L8</f>
        <v>1500</v>
      </c>
      <c r="M9" s="13"/>
      <c r="N9" s="19">
        <v>43206</v>
      </c>
      <c r="O9" s="16">
        <f>+O8</f>
        <v>1200</v>
      </c>
      <c r="P9" s="16">
        <f>+P8</f>
        <v>1500</v>
      </c>
      <c r="Q9" s="16">
        <f>+Q8</f>
        <v>300</v>
      </c>
      <c r="R9" s="20"/>
      <c r="S9" s="16"/>
      <c r="T9" s="16">
        <f>+T8</f>
        <v>1500</v>
      </c>
    </row>
    <row r="10" spans="1:20" x14ac:dyDescent="0.25">
      <c r="A10" s="28" t="s">
        <v>7</v>
      </c>
      <c r="B10" s="15">
        <v>35</v>
      </c>
      <c r="C10" s="13">
        <f>+C9</f>
        <v>43160</v>
      </c>
      <c r="D10" s="14" t="str">
        <f>+D9</f>
        <v>POC 2018</v>
      </c>
      <c r="E10" s="15" t="s">
        <v>45</v>
      </c>
      <c r="F10" s="11" t="s">
        <v>47</v>
      </c>
      <c r="G10" s="23" t="s">
        <v>8</v>
      </c>
      <c r="H10" s="23"/>
      <c r="I10" s="18" t="str">
        <f t="shared" si="0"/>
        <v>RICEVUTA PREST. OCC.</v>
      </c>
      <c r="J10" s="12">
        <v>2</v>
      </c>
      <c r="K10" s="13">
        <v>43257</v>
      </c>
      <c r="L10" s="16">
        <v>2000</v>
      </c>
      <c r="M10" s="13"/>
      <c r="N10" s="19">
        <v>43267</v>
      </c>
      <c r="O10" s="16">
        <v>1600</v>
      </c>
      <c r="P10" s="16">
        <v>2000</v>
      </c>
      <c r="Q10" s="16">
        <f>+O10/4</f>
        <v>400</v>
      </c>
      <c r="R10" s="20"/>
      <c r="S10" s="16"/>
      <c r="T10" s="16">
        <f>+Q10+O10</f>
        <v>2000</v>
      </c>
    </row>
    <row r="11" spans="1:20" x14ac:dyDescent="0.25">
      <c r="A11" s="28" t="s">
        <v>9</v>
      </c>
      <c r="B11" s="15">
        <v>36</v>
      </c>
      <c r="C11" s="13">
        <v>43186</v>
      </c>
      <c r="D11" s="14" t="str">
        <f>+D8</f>
        <v>POC 2018</v>
      </c>
      <c r="E11" s="15">
        <v>1</v>
      </c>
      <c r="F11" s="11" t="s">
        <v>50</v>
      </c>
      <c r="G11" s="12" t="s">
        <v>77</v>
      </c>
      <c r="H11" s="12" t="s">
        <v>108</v>
      </c>
      <c r="I11" s="30" t="str">
        <f t="shared" si="0"/>
        <v>RICEVUTA PREST. OCC.</v>
      </c>
      <c r="J11" s="12">
        <v>5</v>
      </c>
      <c r="K11" s="19">
        <v>43222</v>
      </c>
      <c r="L11" s="16">
        <v>750</v>
      </c>
      <c r="M11" s="13"/>
      <c r="N11" s="13">
        <v>43382</v>
      </c>
      <c r="O11" s="16">
        <v>600</v>
      </c>
      <c r="P11" s="16">
        <v>600</v>
      </c>
      <c r="Q11" s="16">
        <v>150</v>
      </c>
      <c r="R11" s="20"/>
      <c r="S11" s="16"/>
      <c r="T11" s="16">
        <f>+O11+Q11</f>
        <v>750</v>
      </c>
    </row>
    <row r="12" spans="1:20" x14ac:dyDescent="0.25">
      <c r="A12" s="28" t="s">
        <v>9</v>
      </c>
      <c r="B12" s="15">
        <v>36</v>
      </c>
      <c r="C12" s="13">
        <v>43186</v>
      </c>
      <c r="D12" s="14" t="str">
        <f>+D11</f>
        <v>POC 2018</v>
      </c>
      <c r="E12" s="15">
        <v>1</v>
      </c>
      <c r="F12" s="11" t="s">
        <v>50</v>
      </c>
      <c r="G12" s="12" t="s">
        <v>78</v>
      </c>
      <c r="H12" s="12" t="s">
        <v>108</v>
      </c>
      <c r="I12" s="11" t="s">
        <v>49</v>
      </c>
      <c r="J12" s="12">
        <v>3</v>
      </c>
      <c r="K12" s="13">
        <v>43228</v>
      </c>
      <c r="L12" s="16">
        <f>+T12</f>
        <v>714</v>
      </c>
      <c r="M12" s="13"/>
      <c r="N12" s="13">
        <v>43230</v>
      </c>
      <c r="O12" s="16">
        <v>521.9</v>
      </c>
      <c r="P12" s="16">
        <v>500</v>
      </c>
      <c r="Q12" s="16">
        <v>100</v>
      </c>
      <c r="R12" s="20"/>
      <c r="S12" s="16">
        <v>114</v>
      </c>
      <c r="T12" s="16">
        <f>SUM(P12:S12)</f>
        <v>714</v>
      </c>
    </row>
    <row r="13" spans="1:20" x14ac:dyDescent="0.25">
      <c r="A13" s="39" t="s">
        <v>10</v>
      </c>
      <c r="B13" s="15">
        <v>37</v>
      </c>
      <c r="C13" s="13">
        <v>43188</v>
      </c>
      <c r="D13" s="14" t="str">
        <f>+D8</f>
        <v>POC 2018</v>
      </c>
      <c r="E13" s="15">
        <v>2</v>
      </c>
      <c r="F13" s="11" t="s">
        <v>48</v>
      </c>
      <c r="G13" s="12" t="s">
        <v>16</v>
      </c>
      <c r="H13" s="12" t="s">
        <v>109</v>
      </c>
      <c r="I13" s="29" t="str">
        <f>+I12</f>
        <v>FATTURA</v>
      </c>
      <c r="J13" s="28">
        <v>8</v>
      </c>
      <c r="K13" s="32">
        <v>43214</v>
      </c>
      <c r="L13" s="33">
        <v>15000</v>
      </c>
      <c r="M13" s="32"/>
      <c r="N13" s="32">
        <v>43524</v>
      </c>
      <c r="O13" s="16">
        <f>+P13</f>
        <v>12295.08</v>
      </c>
      <c r="P13" s="16">
        <v>12295.08</v>
      </c>
      <c r="Q13" s="16"/>
      <c r="R13" s="20"/>
      <c r="S13" s="16">
        <v>2704.92</v>
      </c>
      <c r="T13" s="16">
        <f>+S13+P13</f>
        <v>15000</v>
      </c>
    </row>
    <row r="14" spans="1:20" x14ac:dyDescent="0.25">
      <c r="A14" s="28" t="s">
        <v>12</v>
      </c>
      <c r="B14" s="11">
        <v>38</v>
      </c>
      <c r="C14" s="13">
        <v>43202</v>
      </c>
      <c r="D14" s="14" t="str">
        <f t="shared" ref="D14:E16" si="2">+D13</f>
        <v>POC 2018</v>
      </c>
      <c r="E14" s="15">
        <f t="shared" si="2"/>
        <v>2</v>
      </c>
      <c r="F14" s="22" t="s">
        <v>112</v>
      </c>
      <c r="G14" s="36" t="s">
        <v>113</v>
      </c>
      <c r="H14" s="12"/>
      <c r="I14" s="12"/>
      <c r="J14" s="12"/>
      <c r="K14" s="12"/>
      <c r="L14" s="16"/>
      <c r="M14" s="13"/>
      <c r="N14" s="12"/>
      <c r="O14" s="12"/>
      <c r="P14" s="12"/>
      <c r="Q14" s="16"/>
      <c r="R14" s="20"/>
      <c r="S14" s="16"/>
      <c r="T14" s="25"/>
    </row>
    <row r="15" spans="1:20" x14ac:dyDescent="0.25">
      <c r="A15" s="28" t="s">
        <v>13</v>
      </c>
      <c r="B15" s="11" t="s">
        <v>23</v>
      </c>
      <c r="C15" s="13">
        <v>43214</v>
      </c>
      <c r="D15" s="14" t="str">
        <f t="shared" si="2"/>
        <v>POC 2018</v>
      </c>
      <c r="E15" s="15">
        <f t="shared" si="2"/>
        <v>2</v>
      </c>
      <c r="F15" s="11" t="s">
        <v>51</v>
      </c>
      <c r="G15" s="12" t="s">
        <v>80</v>
      </c>
      <c r="H15" s="12" t="str">
        <f>+H13</f>
        <v>PROCEDURA NEGOZIATA SENZA PREVIA PUBBLICAZIONE DI BANDO EX ART. 63 D.LGS N. 50/2016</v>
      </c>
      <c r="I15" s="11" t="s">
        <v>49</v>
      </c>
      <c r="J15" s="12">
        <v>180503417</v>
      </c>
      <c r="K15" s="13">
        <v>43224</v>
      </c>
      <c r="L15" s="16">
        <v>850</v>
      </c>
      <c r="M15" s="13"/>
      <c r="N15" s="13">
        <v>43297</v>
      </c>
      <c r="O15" s="16">
        <v>850</v>
      </c>
      <c r="P15" s="16">
        <f>+O15</f>
        <v>850</v>
      </c>
      <c r="Q15" s="16"/>
      <c r="R15" s="20"/>
      <c r="S15" s="16">
        <v>0</v>
      </c>
      <c r="T15" s="16">
        <f>+P15</f>
        <v>850</v>
      </c>
    </row>
    <row r="16" spans="1:20" x14ac:dyDescent="0.25">
      <c r="A16" s="28" t="s">
        <v>13</v>
      </c>
      <c r="B16" s="11" t="s">
        <v>23</v>
      </c>
      <c r="C16" s="13">
        <v>43214</v>
      </c>
      <c r="D16" s="14" t="str">
        <f t="shared" si="2"/>
        <v>POC 2018</v>
      </c>
      <c r="E16" s="15">
        <f t="shared" si="2"/>
        <v>2</v>
      </c>
      <c r="F16" s="11" t="s">
        <v>51</v>
      </c>
      <c r="G16" s="12" t="str">
        <f>+G15</f>
        <v>LFF MEDIA S.ar.l. - LE FILM FRANCAIS S.r.l.</v>
      </c>
      <c r="H16" s="12"/>
      <c r="I16" s="11" t="s">
        <v>49</v>
      </c>
      <c r="J16" s="12">
        <v>180503500</v>
      </c>
      <c r="K16" s="13">
        <v>43236</v>
      </c>
      <c r="L16" s="16">
        <v>950</v>
      </c>
      <c r="M16" s="13"/>
      <c r="N16" s="13">
        <f>+N15</f>
        <v>43297</v>
      </c>
      <c r="O16" s="16">
        <v>950</v>
      </c>
      <c r="P16" s="16">
        <f>+O16</f>
        <v>950</v>
      </c>
      <c r="Q16" s="16"/>
      <c r="R16" s="20"/>
      <c r="S16" s="16">
        <v>0</v>
      </c>
      <c r="T16" s="16">
        <f>+P16</f>
        <v>950</v>
      </c>
    </row>
    <row r="17" spans="1:21" x14ac:dyDescent="0.25">
      <c r="A17" s="28" t="s">
        <v>14</v>
      </c>
      <c r="B17" s="11">
        <v>40</v>
      </c>
      <c r="C17" s="13">
        <v>43236</v>
      </c>
      <c r="D17" s="14" t="str">
        <f>+D15</f>
        <v>POC 2018</v>
      </c>
      <c r="E17" s="15">
        <v>1</v>
      </c>
      <c r="F17" s="11" t="s">
        <v>52</v>
      </c>
      <c r="G17" s="12" t="s">
        <v>63</v>
      </c>
      <c r="H17" s="12" t="s">
        <v>108</v>
      </c>
      <c r="I17" s="11" t="s">
        <v>49</v>
      </c>
      <c r="J17" s="12">
        <v>10</v>
      </c>
      <c r="K17" s="13">
        <v>43265</v>
      </c>
      <c r="L17" s="16">
        <v>3618.73</v>
      </c>
      <c r="M17" s="13"/>
      <c r="N17" s="13">
        <v>43270</v>
      </c>
      <c r="O17" s="16">
        <v>2395.75</v>
      </c>
      <c r="P17" s="16">
        <v>2966.17</v>
      </c>
      <c r="Q17" s="16">
        <v>570.41999999999996</v>
      </c>
      <c r="R17" s="20"/>
      <c r="S17" s="16">
        <v>652.55999999999995</v>
      </c>
      <c r="T17" s="16">
        <f>+O17+Q17+S17</f>
        <v>3618.73</v>
      </c>
    </row>
    <row r="18" spans="1:21" x14ac:dyDescent="0.25">
      <c r="A18" s="28" t="s">
        <v>18</v>
      </c>
      <c r="B18" s="11">
        <v>42</v>
      </c>
      <c r="C18" s="13">
        <v>43305</v>
      </c>
      <c r="D18" s="14" t="str">
        <f>+D17</f>
        <v>POC 2018</v>
      </c>
      <c r="E18" s="15">
        <v>3</v>
      </c>
      <c r="F18" s="11" t="s">
        <v>105</v>
      </c>
      <c r="G18" s="28" t="str">
        <f>+G2</f>
        <v xml:space="preserve">BENEFICIARI VARI COME DA GRADUATORIA PUBBLICATA </v>
      </c>
      <c r="H18" s="12" t="str">
        <f>+H2</f>
        <v>PROCEDURA APERTA</v>
      </c>
      <c r="I18" s="11" t="s">
        <v>82</v>
      </c>
      <c r="J18" s="12"/>
      <c r="K18" s="12"/>
      <c r="L18" s="16">
        <v>39990</v>
      </c>
      <c r="M18" s="13"/>
      <c r="N18" s="12"/>
      <c r="O18" s="16">
        <v>23544</v>
      </c>
      <c r="P18" s="16"/>
      <c r="Q18" s="16"/>
      <c r="R18" s="20"/>
      <c r="S18" s="17"/>
      <c r="T18" s="16">
        <v>23544</v>
      </c>
    </row>
    <row r="19" spans="1:21" x14ac:dyDescent="0.25">
      <c r="A19" s="28" t="s">
        <v>19</v>
      </c>
      <c r="B19" s="11">
        <v>43</v>
      </c>
      <c r="C19" s="13">
        <f>+C18</f>
        <v>43305</v>
      </c>
      <c r="D19" s="14" t="str">
        <f>+D18</f>
        <v>POC 2018</v>
      </c>
      <c r="E19" s="15">
        <v>5</v>
      </c>
      <c r="F19" s="11" t="s">
        <v>97</v>
      </c>
      <c r="G19" s="12" t="s">
        <v>98</v>
      </c>
      <c r="H19" s="12" t="str">
        <f>+H18</f>
        <v>PROCEDURA APERTA</v>
      </c>
      <c r="I19" s="11" t="s">
        <v>99</v>
      </c>
      <c r="J19" s="28"/>
      <c r="K19" s="28"/>
      <c r="L19" s="16">
        <v>20000</v>
      </c>
      <c r="M19" s="13"/>
      <c r="N19" s="12"/>
      <c r="O19" s="16"/>
      <c r="P19" s="16"/>
      <c r="Q19" s="16"/>
      <c r="R19" s="20"/>
      <c r="S19" s="17"/>
      <c r="T19" s="16">
        <v>20000</v>
      </c>
    </row>
    <row r="20" spans="1:21" x14ac:dyDescent="0.25">
      <c r="A20" s="28" t="s">
        <v>19</v>
      </c>
      <c r="B20" s="11">
        <v>43</v>
      </c>
      <c r="C20" s="13">
        <f>+C19</f>
        <v>43305</v>
      </c>
      <c r="D20" s="14" t="str">
        <f>+D19</f>
        <v>POC 2018</v>
      </c>
      <c r="E20" s="15">
        <v>5</v>
      </c>
      <c r="F20" s="11" t="s">
        <v>100</v>
      </c>
      <c r="G20" s="12" t="s">
        <v>101</v>
      </c>
      <c r="H20" s="12" t="str">
        <f>+H19</f>
        <v>PROCEDURA APERTA</v>
      </c>
      <c r="I20" s="11" t="str">
        <f>+I19</f>
        <v>nota di rimborso spese</v>
      </c>
      <c r="J20" s="28"/>
      <c r="K20" s="28"/>
      <c r="L20" s="16">
        <f>+L19</f>
        <v>20000</v>
      </c>
      <c r="M20" s="13"/>
      <c r="N20" s="12"/>
      <c r="O20" s="16"/>
      <c r="P20" s="16"/>
      <c r="Q20" s="16"/>
      <c r="R20" s="20"/>
      <c r="S20" s="17"/>
      <c r="T20" s="16">
        <f>+T19</f>
        <v>20000</v>
      </c>
    </row>
    <row r="21" spans="1:21" x14ac:dyDescent="0.25">
      <c r="A21" s="28" t="s">
        <v>21</v>
      </c>
      <c r="B21" s="11">
        <v>46</v>
      </c>
      <c r="C21" s="13">
        <v>43388</v>
      </c>
      <c r="D21" s="14" t="s">
        <v>20</v>
      </c>
      <c r="E21" s="15"/>
      <c r="F21" s="11" t="s">
        <v>53</v>
      </c>
      <c r="G21" s="12" t="s">
        <v>65</v>
      </c>
      <c r="H21" s="12" t="s">
        <v>108</v>
      </c>
      <c r="I21" s="11" t="s">
        <v>49</v>
      </c>
      <c r="J21" s="12">
        <v>913</v>
      </c>
      <c r="K21" s="13">
        <v>43446</v>
      </c>
      <c r="L21" s="16">
        <f>+T21</f>
        <v>1903</v>
      </c>
      <c r="M21" s="13"/>
      <c r="N21" s="13">
        <v>43453</v>
      </c>
      <c r="O21" s="16">
        <v>1560</v>
      </c>
      <c r="P21" s="16">
        <f>+O21</f>
        <v>1560</v>
      </c>
      <c r="Q21" s="16"/>
      <c r="R21" s="20"/>
      <c r="S21" s="16">
        <v>343</v>
      </c>
      <c r="T21" s="16">
        <f>SUM(P21:S21)</f>
        <v>1903</v>
      </c>
      <c r="U21" s="2"/>
    </row>
    <row r="22" spans="1:21" x14ac:dyDescent="0.25">
      <c r="A22" s="28" t="s">
        <v>22</v>
      </c>
      <c r="B22" s="11" t="s">
        <v>86</v>
      </c>
      <c r="C22" s="19" t="s">
        <v>91</v>
      </c>
      <c r="D22" s="14" t="s">
        <v>44</v>
      </c>
      <c r="E22" s="15">
        <v>4</v>
      </c>
      <c r="F22" s="11" t="s">
        <v>54</v>
      </c>
      <c r="G22" s="12" t="s">
        <v>62</v>
      </c>
      <c r="H22" s="12" t="s">
        <v>108</v>
      </c>
      <c r="I22" s="29" t="str">
        <f>+I21</f>
        <v>FATTURA</v>
      </c>
      <c r="J22" s="28"/>
      <c r="K22" s="28"/>
      <c r="L22" s="16">
        <v>25000</v>
      </c>
      <c r="M22" s="16">
        <v>7000</v>
      </c>
      <c r="N22" s="34">
        <v>43665</v>
      </c>
      <c r="O22" s="16">
        <f>+P22</f>
        <v>25000</v>
      </c>
      <c r="P22" s="16">
        <f>+L22</f>
        <v>25000</v>
      </c>
      <c r="Q22" s="16"/>
      <c r="R22" s="20"/>
      <c r="S22" s="17"/>
      <c r="T22" s="16">
        <f>+P22</f>
        <v>25000</v>
      </c>
      <c r="U22" s="2"/>
    </row>
    <row r="23" spans="1:21" x14ac:dyDescent="0.25">
      <c r="A23" s="28" t="str">
        <f>+A19</f>
        <v>Z7C2478658</v>
      </c>
      <c r="B23" s="11">
        <v>48</v>
      </c>
      <c r="C23" s="13">
        <v>43403</v>
      </c>
      <c r="D23" s="14" t="str">
        <f>+D22</f>
        <v>POC 2018</v>
      </c>
      <c r="E23" s="15">
        <v>5</v>
      </c>
      <c r="F23" s="11" t="s">
        <v>87</v>
      </c>
      <c r="G23" s="12" t="s">
        <v>88</v>
      </c>
      <c r="H23" s="12" t="s">
        <v>108</v>
      </c>
      <c r="I23" s="30" t="str">
        <f>+I11</f>
        <v>RICEVUTA PREST. OCC.</v>
      </c>
      <c r="J23" s="28"/>
      <c r="K23" s="13">
        <v>43432</v>
      </c>
      <c r="L23" s="16">
        <v>1000</v>
      </c>
      <c r="M23" s="13"/>
      <c r="N23" s="13">
        <v>43439</v>
      </c>
      <c r="O23" s="16">
        <v>800</v>
      </c>
      <c r="P23" s="16">
        <v>800</v>
      </c>
      <c r="Q23" s="16">
        <v>200</v>
      </c>
      <c r="R23" s="20"/>
      <c r="S23" s="17"/>
      <c r="T23" s="16">
        <f>SUM(P23:S23)</f>
        <v>1000</v>
      </c>
      <c r="U23" s="2"/>
    </row>
    <row r="24" spans="1:21" x14ac:dyDescent="0.25">
      <c r="A24" s="28" t="str">
        <f>+A23</f>
        <v>Z7C2478658</v>
      </c>
      <c r="B24" s="11">
        <f>+B23</f>
        <v>48</v>
      </c>
      <c r="C24" s="13">
        <f>+C23</f>
        <v>43403</v>
      </c>
      <c r="D24" s="14" t="str">
        <f>+D23</f>
        <v>POC 2018</v>
      </c>
      <c r="E24" s="15">
        <f>+E23</f>
        <v>5</v>
      </c>
      <c r="F24" s="11" t="str">
        <f>+F23</f>
        <v>nomina componenti commissione e determinazione del compenso</v>
      </c>
      <c r="G24" s="12" t="s">
        <v>89</v>
      </c>
      <c r="H24" s="12" t="s">
        <v>108</v>
      </c>
      <c r="I24" s="11" t="s">
        <v>49</v>
      </c>
      <c r="J24" s="12">
        <v>19</v>
      </c>
      <c r="K24" s="19">
        <v>43441</v>
      </c>
      <c r="L24" s="16">
        <v>1000</v>
      </c>
      <c r="M24" s="13"/>
      <c r="N24" s="13">
        <v>43462</v>
      </c>
      <c r="O24" s="16">
        <v>1258.2</v>
      </c>
      <c r="P24" s="16">
        <v>1040</v>
      </c>
      <c r="Q24" s="16"/>
      <c r="R24" s="20"/>
      <c r="S24" s="16">
        <f>+S16</f>
        <v>0</v>
      </c>
      <c r="T24" s="16">
        <f>+O24</f>
        <v>1258.2</v>
      </c>
      <c r="U24" s="2"/>
    </row>
    <row r="25" spans="1:21" x14ac:dyDescent="0.25">
      <c r="A25" s="28" t="s">
        <v>125</v>
      </c>
      <c r="B25" s="11">
        <v>50</v>
      </c>
      <c r="C25" s="13">
        <v>43445</v>
      </c>
      <c r="D25" s="14" t="str">
        <f>+D26</f>
        <v>ORDINARIO 2018</v>
      </c>
      <c r="E25" s="40"/>
      <c r="F25" s="11" t="s">
        <v>126</v>
      </c>
      <c r="G25" s="12" t="s">
        <v>127</v>
      </c>
      <c r="H25" s="12" t="str">
        <f>+H24</f>
        <v>AFFIDAMENTO DIRETTO PREVIA CONSULTAZIONE PREVENTIVI EX ART. 36, COMMA II LETT. a) D.LGS. N. 50/2016</v>
      </c>
      <c r="I25" s="41" t="s">
        <v>128</v>
      </c>
      <c r="J25" s="12"/>
      <c r="K25" s="19"/>
      <c r="L25" s="16"/>
      <c r="M25" s="13"/>
      <c r="N25" s="13"/>
      <c r="O25" s="16"/>
      <c r="P25" s="16">
        <f>1275*6</f>
        <v>7650</v>
      </c>
      <c r="Q25" s="16"/>
      <c r="R25" s="20"/>
      <c r="S25" s="16"/>
      <c r="T25" s="16">
        <f>+P25</f>
        <v>7650</v>
      </c>
      <c r="U25" s="2"/>
    </row>
    <row r="26" spans="1:21" x14ac:dyDescent="0.25">
      <c r="A26" s="28" t="s">
        <v>24</v>
      </c>
      <c r="B26" s="11" t="s">
        <v>90</v>
      </c>
      <c r="C26" s="19" t="s">
        <v>92</v>
      </c>
      <c r="D26" s="14" t="s">
        <v>17</v>
      </c>
      <c r="E26" s="40"/>
      <c r="F26" s="11" t="s">
        <v>55</v>
      </c>
      <c r="G26" s="12" t="s">
        <v>64</v>
      </c>
      <c r="H26" s="12" t="s">
        <v>108</v>
      </c>
      <c r="I26" s="11" t="str">
        <f>+I33</f>
        <v>attesa emissione fattura</v>
      </c>
      <c r="J26" s="12"/>
      <c r="K26" s="12"/>
      <c r="L26" s="16">
        <v>3000</v>
      </c>
      <c r="M26" s="13"/>
      <c r="N26" s="13"/>
      <c r="O26" s="16"/>
      <c r="P26" s="16"/>
      <c r="Q26" s="16"/>
      <c r="R26" s="20"/>
      <c r="S26" s="17"/>
      <c r="T26" s="16">
        <f t="shared" ref="T26:T34" si="3">+L26</f>
        <v>3000</v>
      </c>
      <c r="U26" s="2"/>
    </row>
    <row r="27" spans="1:21" x14ac:dyDescent="0.25">
      <c r="A27" s="28" t="s">
        <v>25</v>
      </c>
      <c r="B27" s="11">
        <v>52</v>
      </c>
      <c r="C27" s="13">
        <v>43451</v>
      </c>
      <c r="D27" s="14" t="str">
        <f>+D26</f>
        <v>ORDINARIO 2018</v>
      </c>
      <c r="E27" s="15"/>
      <c r="F27" s="11" t="s">
        <v>56</v>
      </c>
      <c r="G27" s="31" t="str">
        <f>+G37</f>
        <v>COSTRUZIONI GENERALI ESPOSITO</v>
      </c>
      <c r="H27" s="21" t="s">
        <v>108</v>
      </c>
      <c r="I27" s="11" t="str">
        <f>+I33</f>
        <v>attesa emissione fattura</v>
      </c>
      <c r="J27" s="12"/>
      <c r="K27" s="12"/>
      <c r="L27" s="16">
        <v>25000</v>
      </c>
      <c r="M27" s="13"/>
      <c r="N27" s="13"/>
      <c r="O27" s="16"/>
      <c r="P27" s="16"/>
      <c r="Q27" s="16"/>
      <c r="R27" s="20"/>
      <c r="S27" s="17"/>
      <c r="T27" s="16">
        <f t="shared" si="3"/>
        <v>25000</v>
      </c>
      <c r="U27" s="2"/>
    </row>
    <row r="28" spans="1:21" x14ac:dyDescent="0.25">
      <c r="A28" s="28" t="s">
        <v>26</v>
      </c>
      <c r="B28" s="11">
        <v>55</v>
      </c>
      <c r="C28" s="13">
        <v>43462</v>
      </c>
      <c r="D28" s="14" t="str">
        <f>+D22</f>
        <v>POC 2018</v>
      </c>
      <c r="E28" s="15">
        <v>5</v>
      </c>
      <c r="F28" s="11" t="str">
        <f>+F19</f>
        <v>I° classificato bando sviluppo sceneggiature</v>
      </c>
      <c r="G28" s="31" t="s">
        <v>115</v>
      </c>
      <c r="H28" s="21" t="str">
        <f>+H19</f>
        <v>PROCEDURA APERTA</v>
      </c>
      <c r="I28" s="11" t="str">
        <f>+I20</f>
        <v>nota di rimborso spese</v>
      </c>
      <c r="J28" s="12"/>
      <c r="K28" s="12"/>
      <c r="L28" s="16">
        <f>+L19</f>
        <v>20000</v>
      </c>
      <c r="M28" s="13"/>
      <c r="N28" s="13"/>
      <c r="O28" s="16"/>
      <c r="P28" s="16"/>
      <c r="Q28" s="16"/>
      <c r="R28" s="20"/>
      <c r="S28" s="17"/>
      <c r="T28" s="16">
        <f t="shared" si="3"/>
        <v>20000</v>
      </c>
      <c r="U28" s="2"/>
    </row>
    <row r="29" spans="1:21" x14ac:dyDescent="0.25">
      <c r="A29" s="28" t="str">
        <f>+A28</f>
        <v>Z23268A20A</v>
      </c>
      <c r="B29" s="11">
        <f>+B28</f>
        <v>55</v>
      </c>
      <c r="C29" s="13">
        <f>+C28</f>
        <v>43462</v>
      </c>
      <c r="D29" s="14" t="str">
        <f>+D28</f>
        <v>POC 2018</v>
      </c>
      <c r="E29" s="15">
        <v>5</v>
      </c>
      <c r="F29" s="11" t="str">
        <f>+F20</f>
        <v>II° classificato bando sviluppo sceneggiature</v>
      </c>
      <c r="G29" s="31" t="s">
        <v>116</v>
      </c>
      <c r="H29" s="21" t="str">
        <f>+H20</f>
        <v>PROCEDURA APERTA</v>
      </c>
      <c r="I29" s="11" t="str">
        <f>+I28</f>
        <v>nota di rimborso spese</v>
      </c>
      <c r="J29" s="12"/>
      <c r="K29" s="12"/>
      <c r="L29" s="16">
        <v>20000</v>
      </c>
      <c r="M29" s="13"/>
      <c r="N29" s="13"/>
      <c r="O29" s="16"/>
      <c r="P29" s="16"/>
      <c r="Q29" s="16"/>
      <c r="R29" s="20"/>
      <c r="S29" s="17"/>
      <c r="T29" s="16">
        <f t="shared" si="3"/>
        <v>20000</v>
      </c>
      <c r="U29" s="2"/>
    </row>
    <row r="30" spans="1:21" x14ac:dyDescent="0.25">
      <c r="A30" s="28" t="s">
        <v>27</v>
      </c>
      <c r="B30" s="11">
        <v>56</v>
      </c>
      <c r="C30" s="13">
        <f>+C28</f>
        <v>43462</v>
      </c>
      <c r="D30" s="14" t="str">
        <f>+D28</f>
        <v>POC 2018</v>
      </c>
      <c r="E30" s="15">
        <v>4</v>
      </c>
      <c r="F30" s="11" t="s">
        <v>85</v>
      </c>
      <c r="G30" s="31" t="s">
        <v>117</v>
      </c>
      <c r="H30" s="21"/>
      <c r="I30" s="11" t="str">
        <f t="shared" ref="I30" si="4">+I28</f>
        <v>nota di rimborso spese</v>
      </c>
      <c r="J30" s="12"/>
      <c r="K30" s="12"/>
      <c r="L30" s="16">
        <f>+L28</f>
        <v>20000</v>
      </c>
      <c r="M30" s="13"/>
      <c r="N30" s="13"/>
      <c r="O30" s="16"/>
      <c r="P30" s="16"/>
      <c r="Q30" s="16"/>
      <c r="R30" s="20"/>
      <c r="S30" s="17"/>
      <c r="T30" s="16">
        <f t="shared" si="3"/>
        <v>20000</v>
      </c>
      <c r="U30" s="2"/>
    </row>
    <row r="31" spans="1:21" x14ac:dyDescent="0.25">
      <c r="A31" s="28" t="s">
        <v>28</v>
      </c>
      <c r="B31" s="11">
        <v>57</v>
      </c>
      <c r="C31" s="13">
        <f>+C30</f>
        <v>43462</v>
      </c>
      <c r="D31" s="14" t="s">
        <v>20</v>
      </c>
      <c r="E31" s="15" t="s">
        <v>57</v>
      </c>
      <c r="F31" s="11" t="s">
        <v>123</v>
      </c>
      <c r="G31" s="31" t="s">
        <v>120</v>
      </c>
      <c r="H31" s="21" t="s">
        <v>108</v>
      </c>
      <c r="I31" s="11" t="s">
        <v>111</v>
      </c>
      <c r="J31" s="12"/>
      <c r="K31" s="12"/>
      <c r="L31" s="16">
        <v>4000</v>
      </c>
      <c r="M31" s="13"/>
      <c r="N31" s="13"/>
      <c r="O31" s="16"/>
      <c r="P31" s="16">
        <v>3200</v>
      </c>
      <c r="Q31" s="16">
        <v>800</v>
      </c>
      <c r="R31" s="20"/>
      <c r="S31" s="17"/>
      <c r="T31" s="16">
        <f t="shared" si="3"/>
        <v>4000</v>
      </c>
      <c r="U31" s="2"/>
    </row>
    <row r="32" spans="1:21" x14ac:dyDescent="0.25">
      <c r="A32" s="28" t="s">
        <v>29</v>
      </c>
      <c r="B32" s="11">
        <v>58</v>
      </c>
      <c r="C32" s="13">
        <f>+C31</f>
        <v>43462</v>
      </c>
      <c r="D32" s="14" t="str">
        <f>+D31</f>
        <v>LEGGE 2018</v>
      </c>
      <c r="E32" s="15" t="str">
        <f>+E31</f>
        <v>MEDIATECA</v>
      </c>
      <c r="F32" s="11" t="s">
        <v>121</v>
      </c>
      <c r="G32" s="37" t="s">
        <v>122</v>
      </c>
      <c r="H32" s="21" t="str">
        <f>+H31</f>
        <v>AFFIDAMENTO DIRETTO PREVIA CONSULTAZIONE PREVENTIVI EX ART. 36, COMMA II LETT. a) D.LGS. N. 50/2016</v>
      </c>
      <c r="I32" s="11"/>
      <c r="J32" s="12"/>
      <c r="K32" s="12"/>
      <c r="L32" s="16"/>
      <c r="M32" s="13"/>
      <c r="N32" s="13"/>
      <c r="O32" s="16"/>
      <c r="P32" s="16"/>
      <c r="Q32" s="16"/>
      <c r="R32" s="20"/>
      <c r="S32" s="17"/>
      <c r="T32" s="16"/>
      <c r="U32" s="2"/>
    </row>
    <row r="33" spans="1:21" x14ac:dyDescent="0.25">
      <c r="A33" s="28" t="s">
        <v>30</v>
      </c>
      <c r="B33" s="24" t="s">
        <v>31</v>
      </c>
      <c r="C33" s="13">
        <v>43472</v>
      </c>
      <c r="D33" s="14" t="str">
        <f>+D32</f>
        <v>LEGGE 2018</v>
      </c>
      <c r="E33" s="15" t="s">
        <v>58</v>
      </c>
      <c r="F33" s="11" t="s">
        <v>59</v>
      </c>
      <c r="G33" s="12" t="str">
        <f>+G21</f>
        <v>ZINCONE OFFICE S.R.L.</v>
      </c>
      <c r="H33" s="12" t="s">
        <v>108</v>
      </c>
      <c r="I33" s="11" t="s">
        <v>102</v>
      </c>
      <c r="J33" s="12"/>
      <c r="K33" s="12"/>
      <c r="L33" s="16">
        <v>1525</v>
      </c>
      <c r="M33" s="13"/>
      <c r="N33" s="13"/>
      <c r="O33" s="16"/>
      <c r="P33" s="16"/>
      <c r="Q33" s="16"/>
      <c r="R33" s="20"/>
      <c r="S33" s="17"/>
      <c r="T33" s="16">
        <f t="shared" si="3"/>
        <v>1525</v>
      </c>
      <c r="U33" s="2"/>
    </row>
    <row r="34" spans="1:21" x14ac:dyDescent="0.25">
      <c r="A34" s="28" t="s">
        <v>32</v>
      </c>
      <c r="B34" s="24" t="s">
        <v>33</v>
      </c>
      <c r="C34" s="13">
        <v>43473</v>
      </c>
      <c r="D34" s="14" t="str">
        <f>+D33</f>
        <v>LEGGE 2018</v>
      </c>
      <c r="E34" s="15" t="str">
        <f>+E33</f>
        <v>CORSO COSTUME</v>
      </c>
      <c r="F34" s="11" t="s">
        <v>60</v>
      </c>
      <c r="G34" s="12" t="s">
        <v>96</v>
      </c>
      <c r="H34" s="12" t="s">
        <v>108</v>
      </c>
      <c r="I34" s="11" t="s">
        <v>102</v>
      </c>
      <c r="J34" s="12"/>
      <c r="K34" s="12"/>
      <c r="L34" s="16">
        <f>90*20</f>
        <v>1800</v>
      </c>
      <c r="M34" s="13"/>
      <c r="N34" s="13"/>
      <c r="O34" s="16"/>
      <c r="P34" s="16"/>
      <c r="Q34" s="16"/>
      <c r="R34" s="20"/>
      <c r="S34" s="16"/>
      <c r="T34" s="16">
        <f t="shared" si="3"/>
        <v>1800</v>
      </c>
      <c r="U34" s="2"/>
    </row>
    <row r="35" spans="1:21" x14ac:dyDescent="0.25">
      <c r="A35" s="28" t="s">
        <v>34</v>
      </c>
      <c r="B35" s="24" t="s">
        <v>35</v>
      </c>
      <c r="C35" s="13">
        <f>+C34</f>
        <v>43473</v>
      </c>
      <c r="D35" s="14" t="str">
        <f t="shared" ref="D35:E37" si="5">+D34</f>
        <v>LEGGE 2018</v>
      </c>
      <c r="E35" s="14" t="str">
        <f t="shared" si="5"/>
        <v>CORSO COSTUME</v>
      </c>
      <c r="F35" s="22" t="s">
        <v>114</v>
      </c>
      <c r="G35" s="36" t="str">
        <f>+G14</f>
        <v>vedi nota 1</v>
      </c>
      <c r="H35" s="12"/>
      <c r="I35" s="12"/>
      <c r="J35" s="12"/>
      <c r="K35" s="12"/>
      <c r="L35" s="16"/>
      <c r="M35" s="13"/>
      <c r="N35" s="13"/>
      <c r="O35" s="16"/>
      <c r="P35" s="16"/>
      <c r="Q35" s="16"/>
      <c r="R35" s="20"/>
      <c r="S35" s="16"/>
      <c r="T35" s="16"/>
      <c r="U35" s="2"/>
    </row>
    <row r="36" spans="1:21" x14ac:dyDescent="0.25">
      <c r="A36" s="28" t="s">
        <v>36</v>
      </c>
      <c r="B36" s="24" t="s">
        <v>37</v>
      </c>
      <c r="C36" s="13">
        <v>43476</v>
      </c>
      <c r="D36" s="14" t="str">
        <f t="shared" si="5"/>
        <v>LEGGE 2018</v>
      </c>
      <c r="E36" s="14" t="str">
        <f t="shared" si="5"/>
        <v>CORSO COSTUME</v>
      </c>
      <c r="F36" s="11" t="s">
        <v>61</v>
      </c>
      <c r="G36" s="12" t="s">
        <v>66</v>
      </c>
      <c r="H36" s="12" t="s">
        <v>108</v>
      </c>
      <c r="I36" s="11" t="s">
        <v>49</v>
      </c>
      <c r="J36" s="12">
        <v>19415</v>
      </c>
      <c r="K36" s="13">
        <v>43476</v>
      </c>
      <c r="L36" s="16">
        <v>358.95</v>
      </c>
      <c r="M36" s="13"/>
      <c r="N36" s="13">
        <v>43476</v>
      </c>
      <c r="O36" s="16">
        <v>294.22000000000003</v>
      </c>
      <c r="P36" s="16"/>
      <c r="Q36" s="16"/>
      <c r="R36" s="20">
        <v>64.73</v>
      </c>
      <c r="S36" s="16"/>
      <c r="T36" s="16">
        <f>SUM(O36:S36)</f>
        <v>358.95000000000005</v>
      </c>
      <c r="U36" s="2"/>
    </row>
    <row r="37" spans="1:21" x14ac:dyDescent="0.25">
      <c r="A37" s="28" t="s">
        <v>39</v>
      </c>
      <c r="B37" s="24" t="s">
        <v>38</v>
      </c>
      <c r="C37" s="13">
        <f>+C36</f>
        <v>43476</v>
      </c>
      <c r="D37" s="14" t="str">
        <f t="shared" si="5"/>
        <v>LEGGE 2018</v>
      </c>
      <c r="E37" s="14" t="str">
        <f t="shared" si="5"/>
        <v>CORSO COSTUME</v>
      </c>
      <c r="F37" s="11" t="s">
        <v>93</v>
      </c>
      <c r="G37" s="12" t="s">
        <v>95</v>
      </c>
      <c r="H37" s="12" t="str">
        <f>+H15</f>
        <v>PROCEDURA NEGOZIATA SENZA PREVIA PUBBLICAZIONE DI BANDO EX ART. 63 D.LGS N. 50/2016</v>
      </c>
      <c r="I37" s="11" t="s">
        <v>49</v>
      </c>
      <c r="J37" s="12">
        <v>6</v>
      </c>
      <c r="K37" s="13">
        <v>43490</v>
      </c>
      <c r="L37" s="16">
        <f>+T37</f>
        <v>1098</v>
      </c>
      <c r="M37" s="13"/>
      <c r="N37" s="13">
        <v>43494</v>
      </c>
      <c r="O37" s="16">
        <v>900</v>
      </c>
      <c r="P37" s="16">
        <v>900</v>
      </c>
      <c r="Q37" s="16"/>
      <c r="R37" s="20"/>
      <c r="S37" s="16">
        <f>+P37/100*22</f>
        <v>198</v>
      </c>
      <c r="T37" s="16">
        <f>+S37+P37</f>
        <v>1098</v>
      </c>
      <c r="U37" s="2"/>
    </row>
    <row r="38" spans="1:21" x14ac:dyDescent="0.25">
      <c r="A38" s="28" t="str">
        <f>+A30</f>
        <v>Z3E268A274</v>
      </c>
      <c r="B38" s="24" t="s">
        <v>118</v>
      </c>
      <c r="C38" s="13">
        <v>43797</v>
      </c>
      <c r="D38" s="14" t="str">
        <f>+D30</f>
        <v>POC 2018</v>
      </c>
      <c r="E38" s="24">
        <v>4</v>
      </c>
      <c r="F38" s="11" t="s">
        <v>119</v>
      </c>
      <c r="G38" s="12" t="str">
        <f>+G22</f>
        <v>BRITISH COUNCIL</v>
      </c>
      <c r="H38" s="12" t="str">
        <f>+H37</f>
        <v>PROCEDURA NEGOZIATA SENZA PREVIA PUBBLICAZIONE DI BANDO EX ART. 63 D.LGS N. 50/2016</v>
      </c>
      <c r="I38" s="11" t="str">
        <f>+I37</f>
        <v>FATTURA</v>
      </c>
      <c r="J38" s="12">
        <v>3307</v>
      </c>
      <c r="K38" s="13">
        <v>44183</v>
      </c>
      <c r="L38" s="16">
        <v>20000</v>
      </c>
      <c r="M38" s="13"/>
      <c r="N38" s="13">
        <v>44264</v>
      </c>
      <c r="O38" s="16"/>
      <c r="P38" s="16"/>
      <c r="Q38" s="16"/>
      <c r="R38" s="20"/>
      <c r="S38" s="16"/>
      <c r="T38" s="16">
        <f>+L38</f>
        <v>20000</v>
      </c>
      <c r="U38" s="2"/>
    </row>
    <row r="39" spans="1:21" x14ac:dyDescent="0.25">
      <c r="A39" s="12"/>
      <c r="B39" s="24"/>
      <c r="C39" s="13"/>
      <c r="D39" s="14"/>
      <c r="E39" s="24"/>
      <c r="F39" s="11"/>
      <c r="G39" s="12"/>
      <c r="H39" s="12"/>
      <c r="I39" s="11" t="str">
        <f>+I38</f>
        <v>FATTURA</v>
      </c>
      <c r="J39" s="12">
        <v>3316</v>
      </c>
      <c r="K39" s="13">
        <v>44209</v>
      </c>
      <c r="L39" s="16">
        <v>3500</v>
      </c>
      <c r="M39" s="13"/>
      <c r="N39" s="13">
        <f>+N38</f>
        <v>44264</v>
      </c>
      <c r="O39" s="16"/>
      <c r="P39" s="16"/>
      <c r="Q39" s="16"/>
      <c r="R39" s="20"/>
      <c r="S39" s="16"/>
      <c r="T39" s="16">
        <v>3500</v>
      </c>
      <c r="U39" s="2"/>
    </row>
    <row r="40" spans="1:21" x14ac:dyDescent="0.25">
      <c r="A40" s="12" t="s">
        <v>84</v>
      </c>
      <c r="B40" s="26"/>
      <c r="C40" s="13"/>
      <c r="D40" s="14"/>
      <c r="E40" s="14"/>
      <c r="F40" s="11"/>
      <c r="G40" s="12"/>
      <c r="H40" s="12"/>
      <c r="I40" s="11"/>
      <c r="J40" s="12"/>
      <c r="K40" s="12"/>
      <c r="L40" s="16">
        <f>SUM(L2:L37)</f>
        <v>285231.68</v>
      </c>
      <c r="M40" s="16"/>
      <c r="N40" s="16"/>
      <c r="O40" s="16">
        <f>SUM(O3:O37)</f>
        <v>85169.15</v>
      </c>
      <c r="P40" s="16">
        <f>SUM(P3:P37)</f>
        <v>75511.25</v>
      </c>
      <c r="Q40" s="16">
        <f>SUM(Q3:Q37)</f>
        <v>4820.42</v>
      </c>
      <c r="R40" s="20">
        <f>SUM(R3:R37)</f>
        <v>64.73</v>
      </c>
      <c r="S40" s="16">
        <f>SUM(S3:S37)</f>
        <v>4496.4799999999996</v>
      </c>
      <c r="T40" s="16">
        <f>SUM(T2:T39)</f>
        <v>300193.88</v>
      </c>
      <c r="U40" s="35"/>
    </row>
    <row r="41" spans="1:21" x14ac:dyDescent="0.25">
      <c r="A41" s="38" t="s">
        <v>81</v>
      </c>
      <c r="B41" s="26"/>
      <c r="C41" s="13"/>
      <c r="D41" s="14"/>
      <c r="E41" s="14"/>
      <c r="F41" s="11"/>
      <c r="G41" s="12"/>
      <c r="H41" s="12"/>
      <c r="I41" s="11"/>
      <c r="J41" s="12"/>
      <c r="K41" s="12"/>
      <c r="L41" s="16"/>
      <c r="M41" s="16"/>
      <c r="N41" s="16"/>
      <c r="O41" s="16"/>
      <c r="P41" s="16"/>
      <c r="Q41" s="16"/>
      <c r="R41" s="20"/>
      <c r="S41" s="16"/>
      <c r="T41" s="16"/>
      <c r="U41" s="2"/>
    </row>
    <row r="42" spans="1:21" x14ac:dyDescent="0.25">
      <c r="A42" s="23" t="s">
        <v>94</v>
      </c>
      <c r="B42" s="26"/>
      <c r="C42" s="13"/>
      <c r="D42" s="14"/>
      <c r="E42" s="14"/>
      <c r="F42" s="11"/>
      <c r="G42" s="12"/>
      <c r="H42" s="12"/>
      <c r="I42" s="11"/>
      <c r="J42" s="12"/>
      <c r="K42" s="12"/>
      <c r="L42" s="16"/>
      <c r="M42" s="16"/>
      <c r="N42" s="16"/>
      <c r="O42" s="16"/>
      <c r="P42" s="16"/>
      <c r="Q42" s="16"/>
      <c r="R42" s="20"/>
      <c r="S42" s="16"/>
      <c r="T42" s="16"/>
      <c r="U42" s="2"/>
    </row>
    <row r="43" spans="1:21" x14ac:dyDescent="0.25">
      <c r="A43" s="23" t="s">
        <v>124</v>
      </c>
      <c r="B43" s="26"/>
      <c r="C43" s="13"/>
      <c r="D43" s="14"/>
      <c r="E43" s="14"/>
      <c r="F43" s="11"/>
      <c r="G43" s="12"/>
      <c r="H43" s="12"/>
      <c r="I43" s="11"/>
      <c r="J43" s="12"/>
      <c r="K43" s="12"/>
      <c r="L43" s="16"/>
      <c r="M43" s="16"/>
      <c r="N43" s="16"/>
      <c r="O43" s="16"/>
      <c r="P43" s="16"/>
      <c r="Q43" s="16"/>
      <c r="R43" s="20"/>
      <c r="S43" s="16"/>
      <c r="T43" s="16"/>
      <c r="U43" s="2"/>
    </row>
    <row r="44" spans="1:21" x14ac:dyDescent="0.25">
      <c r="A44" s="23" t="s">
        <v>129</v>
      </c>
      <c r="B44" s="6"/>
      <c r="C44" s="5"/>
      <c r="D44" s="7"/>
      <c r="E44" s="7"/>
      <c r="F44" s="8"/>
      <c r="G44" s="3"/>
      <c r="H44" s="3"/>
      <c r="I44" s="3"/>
      <c r="J44" s="3"/>
      <c r="L44" s="4"/>
      <c r="M44" s="4"/>
      <c r="N44" s="3"/>
      <c r="O44" s="3"/>
      <c r="P44" s="3"/>
      <c r="Q44" s="4"/>
      <c r="R44" s="9"/>
      <c r="S44" s="10"/>
      <c r="T44" s="3"/>
      <c r="U44" s="2"/>
    </row>
    <row r="45" spans="1:21" x14ac:dyDescent="0.25">
      <c r="A45" s="3"/>
      <c r="B45" s="6"/>
      <c r="C45" s="5"/>
      <c r="D45" s="7"/>
      <c r="E45" s="7"/>
      <c r="F45" s="8"/>
      <c r="G45" s="3"/>
      <c r="H45" s="3"/>
      <c r="I45" s="3"/>
      <c r="J45" s="3"/>
      <c r="L45" s="4"/>
      <c r="M45" s="4"/>
      <c r="N45" s="3"/>
      <c r="O45" s="3"/>
      <c r="P45" s="3"/>
      <c r="Q45" s="4"/>
      <c r="R45" s="9"/>
      <c r="S45" s="10"/>
      <c r="T45" s="3"/>
      <c r="U45" s="2"/>
    </row>
    <row r="46" spans="1:21" x14ac:dyDescent="0.25">
      <c r="Q46" s="3"/>
      <c r="R46" s="3"/>
    </row>
    <row r="47" spans="1:21" x14ac:dyDescent="0.25">
      <c r="Q47" s="3"/>
      <c r="R47" s="3"/>
    </row>
    <row r="48" spans="1:21" x14ac:dyDescent="0.25">
      <c r="Q48" s="3"/>
      <c r="R48" s="3"/>
    </row>
    <row r="49" spans="17:18" x14ac:dyDescent="0.25">
      <c r="Q49" s="3"/>
      <c r="R4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CIG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2022-10-17T15:15:11Z</dcterms:modified>
</cp:coreProperties>
</file>