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CIG 2017" sheetId="2" r:id="rId1"/>
  </sheets>
  <calcPr calcId="162913"/>
</workbook>
</file>

<file path=xl/calcChain.xml><?xml version="1.0" encoding="utf-8"?>
<calcChain xmlns="http://schemas.openxmlformats.org/spreadsheetml/2006/main">
  <c r="H34" i="2" l="1"/>
  <c r="H32" i="2"/>
  <c r="H33" i="2" s="1"/>
  <c r="H23" i="2"/>
  <c r="H24" i="2" s="1"/>
  <c r="H25" i="2" s="1"/>
  <c r="H7" i="2"/>
  <c r="H9" i="2" s="1"/>
  <c r="H11" i="2" s="1"/>
  <c r="H14" i="2" s="1"/>
  <c r="H4" i="2"/>
  <c r="H8" i="2" s="1"/>
  <c r="H10" i="2" s="1"/>
  <c r="H12" i="2" s="1"/>
  <c r="H13" i="2" s="1"/>
  <c r="H15" i="2" s="1"/>
  <c r="H3" i="2"/>
  <c r="Q35" i="2" l="1"/>
  <c r="T28" i="2"/>
  <c r="P19" i="2"/>
  <c r="T19" i="2" s="1"/>
  <c r="L19" i="2"/>
  <c r="P23" i="2"/>
  <c r="T23" i="2" s="1"/>
  <c r="R14" i="2"/>
  <c r="P14" i="2" s="1"/>
  <c r="T14" i="2" s="1"/>
  <c r="P6" i="2"/>
  <c r="T6" i="2" s="1"/>
  <c r="L6" i="2" s="1"/>
  <c r="K21" i="2"/>
  <c r="J21" i="2"/>
  <c r="G21" i="2"/>
  <c r="F21" i="2"/>
  <c r="F19" i="2"/>
  <c r="T20" i="2"/>
  <c r="T21" i="2" s="1"/>
  <c r="P18" i="2"/>
  <c r="T18" i="2" s="1"/>
  <c r="I6" i="2"/>
  <c r="P29" i="2"/>
  <c r="T29" i="2" s="1"/>
  <c r="M32" i="2"/>
  <c r="P32" i="2"/>
  <c r="T32" i="2" s="1"/>
  <c r="P33" i="2"/>
  <c r="P31" i="2"/>
  <c r="T31" i="2" s="1"/>
  <c r="T33" i="2"/>
  <c r="I31" i="2"/>
  <c r="I32" i="2"/>
  <c r="I33" i="2" s="1"/>
  <c r="R24" i="2"/>
  <c r="T24" i="2" s="1"/>
  <c r="P27" i="2"/>
  <c r="R25" i="2"/>
  <c r="T25" i="2"/>
  <c r="R22" i="2"/>
  <c r="T22" i="2" s="1"/>
  <c r="R12" i="2"/>
  <c r="L9" i="2"/>
  <c r="P9" i="2" s="1"/>
  <c r="T9" i="2" s="1"/>
  <c r="R3" i="2"/>
  <c r="I29" i="2"/>
  <c r="O5" i="2"/>
  <c r="P5" i="2" s="1"/>
  <c r="T5" i="2" s="1"/>
  <c r="O26" i="2"/>
  <c r="R26" i="2" s="1"/>
  <c r="N26" i="2"/>
  <c r="G26" i="2"/>
  <c r="F26" i="2"/>
  <c r="A26" i="2"/>
  <c r="S27" i="2"/>
  <c r="S35" i="2" s="1"/>
  <c r="G19" i="2"/>
  <c r="F11" i="2"/>
  <c r="O11" i="2"/>
  <c r="R11" i="2" s="1"/>
  <c r="L10" i="2"/>
  <c r="G11" i="2"/>
  <c r="C11" i="2"/>
  <c r="A11" i="2"/>
  <c r="I3" i="2"/>
  <c r="I4" i="2" s="1"/>
  <c r="I7" i="2" s="1"/>
  <c r="I8" i="2" s="1"/>
  <c r="I10" i="2" s="1"/>
  <c r="I11" i="2" s="1"/>
  <c r="E5" i="2"/>
  <c r="E6" i="2" s="1"/>
  <c r="F15" i="2"/>
  <c r="D3" i="2"/>
  <c r="D4" i="2"/>
  <c r="D5" i="2" s="1"/>
  <c r="D6" i="2" s="1"/>
  <c r="D7" i="2" s="1"/>
  <c r="D8" i="2" s="1"/>
  <c r="D9" i="2" s="1"/>
  <c r="D10" i="2" s="1"/>
  <c r="E3" i="2"/>
  <c r="N16" i="2"/>
  <c r="D24" i="2"/>
  <c r="D25" i="2" s="1"/>
  <c r="O34" i="2"/>
  <c r="R34" i="2" s="1"/>
  <c r="O30" i="2"/>
  <c r="R30" i="2" s="1"/>
  <c r="P30" i="2" s="1"/>
  <c r="T30" i="2" s="1"/>
  <c r="O24" i="2"/>
  <c r="O22" i="2"/>
  <c r="O17" i="2"/>
  <c r="R17" i="2" s="1"/>
  <c r="O16" i="2"/>
  <c r="R16" i="2" s="1"/>
  <c r="O15" i="2"/>
  <c r="O13" i="2"/>
  <c r="P13" i="2" s="1"/>
  <c r="T13" i="2" s="1"/>
  <c r="O12" i="2"/>
  <c r="P12" i="2"/>
  <c r="T12" i="2" s="1"/>
  <c r="O8" i="2"/>
  <c r="O7" i="2"/>
  <c r="O4" i="2"/>
  <c r="R4" i="2" s="1"/>
  <c r="P4" i="2" s="1"/>
  <c r="T4" i="2" s="1"/>
  <c r="O3" i="2"/>
  <c r="O2" i="2"/>
  <c r="R2" i="2" s="1"/>
  <c r="R13" i="2"/>
  <c r="R8" i="2"/>
  <c r="P8" i="2" s="1"/>
  <c r="T8" i="2" s="1"/>
  <c r="O25" i="2"/>
  <c r="C7" i="2"/>
  <c r="G34" i="2"/>
  <c r="C25" i="2"/>
  <c r="C23" i="2"/>
  <c r="C9" i="2"/>
  <c r="C5" i="2"/>
  <c r="C6" i="2" s="1"/>
  <c r="C3" i="2"/>
  <c r="G15" i="2"/>
  <c r="G17" i="2"/>
  <c r="C27" i="2"/>
  <c r="C28" i="2" s="1"/>
  <c r="C26" i="2"/>
  <c r="O10" i="2"/>
  <c r="R10" i="2"/>
  <c r="P10" i="2" l="1"/>
  <c r="T10" i="2" s="1"/>
  <c r="R7" i="2"/>
  <c r="P7" i="2" s="1"/>
  <c r="T7" i="2" s="1"/>
  <c r="P3" i="2"/>
  <c r="L35" i="2"/>
  <c r="I12" i="2"/>
  <c r="I18" i="2"/>
  <c r="I19" i="2" s="1"/>
  <c r="I20" i="2" s="1"/>
  <c r="T3" i="2"/>
  <c r="P16" i="2"/>
  <c r="T16" i="2" s="1"/>
  <c r="D11" i="2"/>
  <c r="D12" i="2"/>
  <c r="D13" i="2" s="1"/>
  <c r="D14" i="2" s="1"/>
  <c r="D15" i="2" s="1"/>
  <c r="D16" i="2" s="1"/>
  <c r="D17" i="2" s="1"/>
  <c r="D18" i="2" s="1"/>
  <c r="D27" i="2"/>
  <c r="D28" i="2" s="1"/>
  <c r="D29" i="2" s="1"/>
  <c r="D30" i="2" s="1"/>
  <c r="D26" i="2"/>
  <c r="T2" i="2"/>
  <c r="R35" i="2"/>
  <c r="P34" i="2"/>
  <c r="T34" i="2" s="1"/>
  <c r="R15" i="2"/>
  <c r="P15" i="2" s="1"/>
  <c r="P11" i="2"/>
  <c r="T11" i="2" s="1"/>
  <c r="P17" i="2"/>
  <c r="T17" i="2" s="1"/>
  <c r="O35" i="2"/>
  <c r="T27" i="2"/>
  <c r="P26" i="2"/>
  <c r="T26" i="2" s="1"/>
  <c r="T15" i="2" l="1"/>
  <c r="T35" i="2"/>
  <c r="P35" i="2"/>
  <c r="D20" i="2"/>
  <c r="D22" i="2" s="1"/>
  <c r="D34" i="2" s="1"/>
  <c r="D31" i="2" s="1"/>
  <c r="D32" i="2" s="1"/>
  <c r="D33" i="2" s="1"/>
  <c r="D19" i="2"/>
  <c r="D21" i="2" s="1"/>
  <c r="I22" i="2"/>
  <c r="I23" i="2" s="1"/>
  <c r="I27" i="2" s="1"/>
  <c r="I21" i="2"/>
</calcChain>
</file>

<file path=xl/sharedStrings.xml><?xml version="1.0" encoding="utf-8"?>
<sst xmlns="http://schemas.openxmlformats.org/spreadsheetml/2006/main" count="145" uniqueCount="119">
  <si>
    <t>TOTALE</t>
  </si>
  <si>
    <t>Z6B1F79361</t>
  </si>
  <si>
    <t>ZED1F7970B</t>
  </si>
  <si>
    <t>Z7D1F7C555</t>
  </si>
  <si>
    <t>Z911FB5B8A</t>
  </si>
  <si>
    <t>ZF01FB5F93</t>
  </si>
  <si>
    <t>Z991FB6780</t>
  </si>
  <si>
    <t>Z01F1FC0375</t>
  </si>
  <si>
    <t>L'ELIOCOPIA GARGIULO</t>
  </si>
  <si>
    <t>ZBD1FEB781</t>
  </si>
  <si>
    <t>ZE42010288</t>
  </si>
  <si>
    <t>ZCF1F7C4E2</t>
  </si>
  <si>
    <t>Z04201DF8D</t>
  </si>
  <si>
    <t>ZB4203E1B1</t>
  </si>
  <si>
    <t>ZC220CA1EA</t>
  </si>
  <si>
    <t>ZA420FCE7B</t>
  </si>
  <si>
    <t>ZAB210E5D7</t>
  </si>
  <si>
    <t>ACONE AVV. PIERPAOLO</t>
  </si>
  <si>
    <t>SUD RISTORANTE S.a.s. di Vitale Maria</t>
  </si>
  <si>
    <t>AUGUSTUS COLOR S.r.l.</t>
  </si>
  <si>
    <t>TECNOMEDIC S.r.l.</t>
  </si>
  <si>
    <t>ZDF217FB04</t>
  </si>
  <si>
    <t>ISTITUO POLIGRAFICO ZECCA DI STATO</t>
  </si>
  <si>
    <t>Z3B2182FE1</t>
  </si>
  <si>
    <t>Z98218EDAA</t>
  </si>
  <si>
    <t>Z9C218EDC3</t>
  </si>
  <si>
    <t>Z8A218EDD0</t>
  </si>
  <si>
    <t>Z96218EF16</t>
  </si>
  <si>
    <t>Z07219035F</t>
  </si>
  <si>
    <t>CAMERLINGO ANNA</t>
  </si>
  <si>
    <t>Z1121D27FE</t>
  </si>
  <si>
    <t>CITO SAMANTHA</t>
  </si>
  <si>
    <t>Z61226DE74</t>
  </si>
  <si>
    <t>NUMERO</t>
  </si>
  <si>
    <t xml:space="preserve">DATA </t>
  </si>
  <si>
    <t>ZE22013209</t>
  </si>
  <si>
    <t>APS ADVERTISING S.r.l.</t>
  </si>
  <si>
    <t>RSB PRO S.r.l.</t>
  </si>
  <si>
    <t>DELOS COMUNICATION S.r.l.</t>
  </si>
  <si>
    <t>STUDIO EIKON S.n.c.</t>
  </si>
  <si>
    <t>MAD ENTERTEINMENT S.r.l.</t>
  </si>
  <si>
    <t>CINEVENTI S.r.l.</t>
  </si>
  <si>
    <t>PIEMME S.r.l.</t>
  </si>
  <si>
    <t>RCS S.r.l.</t>
  </si>
  <si>
    <t>DUESSE COMMUNICATION S.r.l.</t>
  </si>
  <si>
    <t>AGGIUDICATARIO</t>
  </si>
  <si>
    <t>RISORSE</t>
  </si>
  <si>
    <t>POC 2017</t>
  </si>
  <si>
    <t>OGGETTO</t>
  </si>
  <si>
    <t>pubblicazione Mattino</t>
  </si>
  <si>
    <t>pubblicazione Corriere della Sera</t>
  </si>
  <si>
    <t>pubblicazione La Repubblica</t>
  </si>
  <si>
    <t>acquisto pagina pubblicitaria su rivista specializzata</t>
  </si>
  <si>
    <t>affidamento servizio di allestimento mostra fotografica</t>
  </si>
  <si>
    <t>VILLA PIGNATELLI-POLO MUSEALE (Tesoreria Provinciale)</t>
  </si>
  <si>
    <t>DIPENDENTI VILLA PIGNATELLI-POLO MUSEALE</t>
  </si>
  <si>
    <t>noleggio spazio espositivo per mostra fotografica</t>
  </si>
  <si>
    <t>acquisto pagina pubblicitaria sulla Repubblica</t>
  </si>
  <si>
    <t>fornitura prodotti alimentari tipici + trasporto a Venezia</t>
  </si>
  <si>
    <t>1/300182</t>
  </si>
  <si>
    <t>acquisto pagina pubblicitaria su rivista specializzata (Boxoffice)</t>
  </si>
  <si>
    <t>FATTURA</t>
  </si>
  <si>
    <t>CONVENZIONE</t>
  </si>
  <si>
    <t>progettazione e realizzazione grafica materiali di comunicazione</t>
  </si>
  <si>
    <t>RICEVUTA P. OCC.</t>
  </si>
  <si>
    <t>acquisto fotografie per mostra fotografica</t>
  </si>
  <si>
    <t>stampa di fotografie</t>
  </si>
  <si>
    <t>servizio catering per evento anteprima Modernissimo "Ammore e Malavita"</t>
  </si>
  <si>
    <t>allestimento proiezione "Miseria e Nobiltà" c/o Teatro San Carlo</t>
  </si>
  <si>
    <t>noleggio attrezzature audio e video convegno</t>
  </si>
  <si>
    <t>acquisto spazio pubblicitario su gadget brandizzato Cinema e Video</t>
  </si>
  <si>
    <t>12</t>
  </si>
  <si>
    <t>26</t>
  </si>
  <si>
    <t>11/12/2017</t>
  </si>
  <si>
    <t>acquisto servizi promozionali e di comunicazione</t>
  </si>
  <si>
    <t>consulenza legale bando linea di azione 1</t>
  </si>
  <si>
    <t>pubblicazione testo sulla G.U.R.I.</t>
  </si>
  <si>
    <t>pubblicazione sulla G.U.R.I. dell'AVVISO MODIFICHE E PROROGA DEI TERMINI</t>
  </si>
  <si>
    <t>trasferimenti ed alloggi Festival di Venezia</t>
  </si>
  <si>
    <t>01/12/2017</t>
  </si>
  <si>
    <t>ACCONTO</t>
  </si>
  <si>
    <t>SALDO</t>
  </si>
  <si>
    <t>AZIONE</t>
  </si>
  <si>
    <t>DETERMINA N.</t>
  </si>
  <si>
    <t>DEL</t>
  </si>
  <si>
    <t>pagamento conto terzi per mostra fotografica</t>
  </si>
  <si>
    <t>DOCUMENTO</t>
  </si>
  <si>
    <t>R.A.</t>
  </si>
  <si>
    <t>BONIFICO</t>
  </si>
  <si>
    <t>IVA split</t>
  </si>
  <si>
    <t>IMPONIBILE</t>
  </si>
  <si>
    <t>740453713C</t>
  </si>
  <si>
    <t>WILDISDE S.r.l.</t>
  </si>
  <si>
    <t>CLEMART S.r.l.</t>
  </si>
  <si>
    <t>74045457D4</t>
  </si>
  <si>
    <t>ITALIAN INTERNATIONAL FILM S.r.l.</t>
  </si>
  <si>
    <t>LOTTO A - SI.MO.G. 6932997</t>
  </si>
  <si>
    <t>LOTTO B - SI.MO.G. 6932997</t>
  </si>
  <si>
    <t>LOTTO C - SI.MO.G. 6932997</t>
  </si>
  <si>
    <t>MANZONI S.r.l. (concessionaria La Repubblica)</t>
  </si>
  <si>
    <t>C.F. ITALIA S.r.l. (Eccellenze Campane)*</t>
  </si>
  <si>
    <t>IVA compresa</t>
  </si>
  <si>
    <t>MANZONI S.r.l.</t>
  </si>
  <si>
    <t>09/04/2018</t>
  </si>
  <si>
    <t>Note:</t>
  </si>
  <si>
    <t>avviso bando linea 4 (impegno di spesa)</t>
  </si>
  <si>
    <t>note di rimborso spese</t>
  </si>
  <si>
    <t>beneficiari vari (come da graduatoria pubblicata sul sito)</t>
  </si>
  <si>
    <t>affidamento realizzazione evento "Maestri al MANN" - vedi nota 1</t>
  </si>
  <si>
    <t>1 - contratto successivamente risolto per impossibilità sopravvenuta ex art. 1463 cc. L'importo indicato (versato a titolo di acconto) è stato restituito.</t>
  </si>
  <si>
    <t>C.I.G.</t>
  </si>
  <si>
    <t>TOTALI</t>
  </si>
  <si>
    <t>5</t>
  </si>
  <si>
    <t>consulenza professionale bando linea di azione 5</t>
  </si>
  <si>
    <t>TIPO DI PROCEDURA</t>
  </si>
  <si>
    <t>AFFIDAMENTO DIRETTO PREVIA CONSULTAZIONE PREVENTIVI EX ART. 36, COMMA II LETT. a) D.LGS. N. 50/2016</t>
  </si>
  <si>
    <t>PROCEDURA NEGOZIATA SENZA PREVIA PUBBLICAZIONE DI BANDO EX ART. 63 D.LGS N. 50/2016</t>
  </si>
  <si>
    <t>PROCEDURA APERTA</t>
  </si>
  <si>
    <t>PROCEDURA APERTA EX ART. 60 D.LGS. N. 50/2016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</si>
</sst>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Bahnschrift SemiBold"/>
      <family val="2"/>
    </font>
    <font>
      <sz val="6"/>
      <color theme="1"/>
      <name val="Calibri"/>
      <family val="2"/>
      <scheme val="minor"/>
    </font>
    <font>
      <sz val="6"/>
      <name val="Bahnschrift SemiBold"/>
      <family val="2"/>
    </font>
    <font>
      <b/>
      <sz val="6"/>
      <name val="Bahnschrift SemiBol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4" fontId="1" fillId="0" borderId="0" xfId="0" applyNumberFormat="1" applyFont="1"/>
    <xf numFmtId="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1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3" fillId="0" borderId="1" xfId="0" applyNumberFormat="1" applyFont="1" applyBorder="1"/>
    <xf numFmtId="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9" fontId="2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4" fontId="4" fillId="0" borderId="1" xfId="0" applyNumberFormat="1" applyFont="1" applyBorder="1"/>
    <xf numFmtId="1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/>
    <xf numFmtId="0" fontId="2" fillId="5" borderId="1" xfId="0" applyFont="1" applyFill="1" applyBorder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abSelected="1" zoomScale="120" zoomScaleNormal="120" workbookViewId="0">
      <selection activeCell="F15" sqref="F15"/>
    </sheetView>
  </sheetViews>
  <sheetFormatPr defaultRowHeight="15" x14ac:dyDescent="0.25"/>
  <cols>
    <col min="1" max="1" width="8.5703125" customWidth="1"/>
    <col min="2" max="2" width="10.140625" customWidth="1"/>
    <col min="3" max="3" width="8.42578125" customWidth="1"/>
    <col min="4" max="4" width="9" style="1" customWidth="1"/>
    <col min="5" max="5" width="8.140625" style="1" customWidth="1"/>
    <col min="6" max="6" width="49.7109375" style="1" customWidth="1"/>
    <col min="7" max="7" width="36.28515625" customWidth="1"/>
    <col min="8" max="8" width="58.85546875" customWidth="1"/>
    <col min="9" max="9" width="16.42578125" customWidth="1"/>
    <col min="10" max="10" width="9.140625" customWidth="1"/>
    <col min="11" max="11" width="11.28515625" bestFit="1" customWidth="1"/>
    <col min="12" max="12" width="11.7109375" customWidth="1"/>
    <col min="13" max="13" width="9.85546875" customWidth="1"/>
    <col min="14" max="14" width="11.140625" customWidth="1"/>
    <col min="18" max="18" width="10.28515625" customWidth="1"/>
  </cols>
  <sheetData>
    <row r="1" spans="1:20" x14ac:dyDescent="0.25">
      <c r="A1" s="4" t="s">
        <v>110</v>
      </c>
      <c r="B1" s="4" t="s">
        <v>83</v>
      </c>
      <c r="C1" s="4" t="s">
        <v>84</v>
      </c>
      <c r="D1" s="4" t="s">
        <v>46</v>
      </c>
      <c r="E1" s="4" t="s">
        <v>82</v>
      </c>
      <c r="F1" s="4" t="s">
        <v>48</v>
      </c>
      <c r="G1" s="4" t="s">
        <v>45</v>
      </c>
      <c r="H1" s="4" t="s">
        <v>114</v>
      </c>
      <c r="I1" s="4" t="s">
        <v>86</v>
      </c>
      <c r="J1" s="4" t="s">
        <v>33</v>
      </c>
      <c r="K1" s="4" t="s">
        <v>34</v>
      </c>
      <c r="L1" s="4" t="s">
        <v>0</v>
      </c>
      <c r="M1" s="4" t="s">
        <v>80</v>
      </c>
      <c r="N1" s="4" t="s">
        <v>81</v>
      </c>
      <c r="O1" s="4" t="s">
        <v>88</v>
      </c>
      <c r="P1" s="4" t="s">
        <v>90</v>
      </c>
      <c r="Q1" s="4" t="s">
        <v>87</v>
      </c>
      <c r="R1" s="4" t="s">
        <v>101</v>
      </c>
      <c r="S1" s="4" t="s">
        <v>89</v>
      </c>
      <c r="T1" s="4" t="s">
        <v>0</v>
      </c>
    </row>
    <row r="2" spans="1:20" x14ac:dyDescent="0.25">
      <c r="A2" s="24" t="s">
        <v>2</v>
      </c>
      <c r="B2" s="8">
        <v>2</v>
      </c>
      <c r="C2" s="6">
        <v>42941</v>
      </c>
      <c r="D2" s="7" t="s">
        <v>47</v>
      </c>
      <c r="E2" s="8">
        <v>2</v>
      </c>
      <c r="F2" s="4" t="s">
        <v>78</v>
      </c>
      <c r="G2" s="5" t="s">
        <v>37</v>
      </c>
      <c r="H2" s="5" t="s">
        <v>115</v>
      </c>
      <c r="I2" s="4" t="s">
        <v>61</v>
      </c>
      <c r="J2" s="5">
        <v>20</v>
      </c>
      <c r="K2" s="6">
        <v>43008</v>
      </c>
      <c r="L2" s="9">
        <v>24437.23</v>
      </c>
      <c r="M2" s="9"/>
      <c r="N2" s="6">
        <v>43010</v>
      </c>
      <c r="O2" s="9">
        <f>+L2</f>
        <v>24437.23</v>
      </c>
      <c r="P2" s="9">
        <v>19000</v>
      </c>
      <c r="Q2" s="9"/>
      <c r="R2" s="9">
        <f>+O2/100*22</f>
        <v>5376.1905999999999</v>
      </c>
      <c r="S2" s="10"/>
      <c r="T2" s="9">
        <f>SUM(P2:S2)</f>
        <v>24376.190600000002</v>
      </c>
    </row>
    <row r="3" spans="1:20" x14ac:dyDescent="0.25">
      <c r="A3" s="24" t="s">
        <v>1</v>
      </c>
      <c r="B3" s="8">
        <v>3</v>
      </c>
      <c r="C3" s="6">
        <f>+C2</f>
        <v>42941</v>
      </c>
      <c r="D3" s="7" t="str">
        <f>+D2</f>
        <v>POC 2017</v>
      </c>
      <c r="E3" s="8">
        <f>+E2</f>
        <v>2</v>
      </c>
      <c r="F3" s="4" t="s">
        <v>52</v>
      </c>
      <c r="G3" s="5" t="s">
        <v>36</v>
      </c>
      <c r="H3" s="5" t="str">
        <f>+H2</f>
        <v>AFFIDAMENTO DIRETTO PREVIA CONSULTAZIONE PREVENTIVI EX ART. 36, COMMA II LETT. a) D.LGS. N. 50/2016</v>
      </c>
      <c r="I3" s="4" t="str">
        <f>+I2</f>
        <v>FATTURA</v>
      </c>
      <c r="J3" s="5">
        <v>90</v>
      </c>
      <c r="K3" s="6">
        <v>42977</v>
      </c>
      <c r="L3" s="9">
        <v>2684</v>
      </c>
      <c r="M3" s="9"/>
      <c r="N3" s="6">
        <v>43020</v>
      </c>
      <c r="O3" s="9">
        <f>+L3</f>
        <v>2684</v>
      </c>
      <c r="P3" s="9">
        <f>+O3-R3</f>
        <v>2200</v>
      </c>
      <c r="Q3" s="9"/>
      <c r="R3" s="9">
        <f>2200/100*22</f>
        <v>484</v>
      </c>
      <c r="S3" s="9"/>
      <c r="T3" s="9">
        <f>SUM(P3:S3)</f>
        <v>2684</v>
      </c>
    </row>
    <row r="4" spans="1:20" x14ac:dyDescent="0.25">
      <c r="A4" s="24" t="s">
        <v>3</v>
      </c>
      <c r="B4" s="8">
        <v>4</v>
      </c>
      <c r="C4" s="6">
        <v>42942</v>
      </c>
      <c r="D4" s="7" t="str">
        <f>+D3</f>
        <v>POC 2017</v>
      </c>
      <c r="E4" s="8">
        <v>2</v>
      </c>
      <c r="F4" s="4" t="s">
        <v>53</v>
      </c>
      <c r="G4" s="5" t="s">
        <v>38</v>
      </c>
      <c r="H4" s="5" t="str">
        <f>+H3</f>
        <v>AFFIDAMENTO DIRETTO PREVIA CONSULTAZIONE PREVENTIVI EX ART. 36, COMMA II LETT. a) D.LGS. N. 50/2016</v>
      </c>
      <c r="I4" s="4" t="str">
        <f>+I3</f>
        <v>FATTURA</v>
      </c>
      <c r="J4" s="5">
        <v>130</v>
      </c>
      <c r="K4" s="6">
        <v>43041</v>
      </c>
      <c r="L4" s="9">
        <v>7362.7</v>
      </c>
      <c r="M4" s="9"/>
      <c r="N4" s="6">
        <v>43069</v>
      </c>
      <c r="O4" s="9">
        <f>+L4</f>
        <v>7362.7</v>
      </c>
      <c r="P4" s="9">
        <f>+O4-R4</f>
        <v>5742.9059999999999</v>
      </c>
      <c r="Q4" s="9"/>
      <c r="R4" s="9">
        <f>+O4/100*22</f>
        <v>1619.7939999999999</v>
      </c>
      <c r="S4" s="9"/>
      <c r="T4" s="9">
        <f>SUM(P4:S4)</f>
        <v>7362.7</v>
      </c>
    </row>
    <row r="5" spans="1:20" x14ac:dyDescent="0.25">
      <c r="A5" s="24" t="s">
        <v>11</v>
      </c>
      <c r="B5" s="8">
        <v>5</v>
      </c>
      <c r="C5" s="6">
        <f>+C4</f>
        <v>42942</v>
      </c>
      <c r="D5" s="7" t="str">
        <f>+D4</f>
        <v>POC 2017</v>
      </c>
      <c r="E5" s="8">
        <f>+E4</f>
        <v>2</v>
      </c>
      <c r="F5" s="4" t="s">
        <v>56</v>
      </c>
      <c r="G5" s="5" t="s">
        <v>54</v>
      </c>
      <c r="H5" s="5" t="s">
        <v>116</v>
      </c>
      <c r="I5" s="11" t="s">
        <v>62</v>
      </c>
      <c r="J5" s="9"/>
      <c r="K5" s="5"/>
      <c r="L5" s="9">
        <v>5000</v>
      </c>
      <c r="M5" s="9"/>
      <c r="N5" s="6">
        <v>43005</v>
      </c>
      <c r="O5" s="9">
        <f>+L5</f>
        <v>5000</v>
      </c>
      <c r="P5" s="9">
        <f>+O5</f>
        <v>5000</v>
      </c>
      <c r="Q5" s="9"/>
      <c r="R5" s="9"/>
      <c r="S5" s="9"/>
      <c r="T5" s="9">
        <f>+P5</f>
        <v>5000</v>
      </c>
    </row>
    <row r="6" spans="1:20" x14ac:dyDescent="0.25">
      <c r="A6" s="23" t="s">
        <v>11</v>
      </c>
      <c r="B6" s="8">
        <v>5</v>
      </c>
      <c r="C6" s="6">
        <f>+C5</f>
        <v>42942</v>
      </c>
      <c r="D6" s="7" t="str">
        <f>+D5</f>
        <v>POC 2017</v>
      </c>
      <c r="E6" s="8">
        <f>+E5</f>
        <v>2</v>
      </c>
      <c r="F6" s="4" t="s">
        <v>85</v>
      </c>
      <c r="G6" s="5" t="s">
        <v>55</v>
      </c>
      <c r="H6" s="5"/>
      <c r="I6" s="11" t="str">
        <f>+I5</f>
        <v>CONVENZIONE</v>
      </c>
      <c r="J6" s="9"/>
      <c r="K6" s="5"/>
      <c r="L6" s="9">
        <f>+T6</f>
        <v>3306.25</v>
      </c>
      <c r="M6" s="9"/>
      <c r="N6" s="6">
        <v>43061</v>
      </c>
      <c r="O6" s="9">
        <v>2645</v>
      </c>
      <c r="P6" s="9">
        <f>+O6</f>
        <v>2645</v>
      </c>
      <c r="Q6" s="9">
        <v>661.25</v>
      </c>
      <c r="R6" s="9"/>
      <c r="S6" s="9"/>
      <c r="T6" s="9">
        <f>SUM(P6:S6)</f>
        <v>3306.25</v>
      </c>
    </row>
    <row r="7" spans="1:20" x14ac:dyDescent="0.25">
      <c r="A7" s="24" t="s">
        <v>4</v>
      </c>
      <c r="B7" s="8">
        <v>6</v>
      </c>
      <c r="C7" s="6">
        <f>+C8</f>
        <v>42975</v>
      </c>
      <c r="D7" s="7" t="str">
        <f>+D6</f>
        <v>POC 2017</v>
      </c>
      <c r="E7" s="8">
        <v>2</v>
      </c>
      <c r="F7" s="4" t="s">
        <v>57</v>
      </c>
      <c r="G7" s="5" t="s">
        <v>99</v>
      </c>
      <c r="H7" s="5" t="str">
        <f>+H5</f>
        <v>PROCEDURA NEGOZIATA SENZA PREVIA PUBBLICAZIONE DI BANDO EX ART. 63 D.LGS N. 50/2016</v>
      </c>
      <c r="I7" s="11" t="str">
        <f>+I4</f>
        <v>FATTURA</v>
      </c>
      <c r="J7" s="5">
        <v>390351</v>
      </c>
      <c r="K7" s="6">
        <v>43008</v>
      </c>
      <c r="L7" s="9">
        <v>8548.17</v>
      </c>
      <c r="M7" s="9"/>
      <c r="N7" s="12">
        <v>43027</v>
      </c>
      <c r="O7" s="9">
        <f>+L7</f>
        <v>8548.17</v>
      </c>
      <c r="P7" s="9">
        <f>+O7-R7</f>
        <v>6667.5725999999995</v>
      </c>
      <c r="Q7" s="9"/>
      <c r="R7" s="9">
        <f>+O7/100*22</f>
        <v>1880.5974000000001</v>
      </c>
      <c r="S7" s="9"/>
      <c r="T7" s="9">
        <f>+R7+P7</f>
        <v>8548.17</v>
      </c>
    </row>
    <row r="8" spans="1:20" x14ac:dyDescent="0.25">
      <c r="A8" s="24" t="s">
        <v>5</v>
      </c>
      <c r="B8" s="8">
        <v>7</v>
      </c>
      <c r="C8" s="6">
        <v>42975</v>
      </c>
      <c r="D8" s="7" t="str">
        <f t="shared" ref="D8:D29" si="0">+D7</f>
        <v>POC 2017</v>
      </c>
      <c r="E8" s="8">
        <v>2</v>
      </c>
      <c r="F8" s="4" t="s">
        <v>58</v>
      </c>
      <c r="G8" s="5" t="s">
        <v>100</v>
      </c>
      <c r="H8" s="5" t="str">
        <f>+H4</f>
        <v>AFFIDAMENTO DIRETTO PREVIA CONSULTAZIONE PREVENTIVI EX ART. 36, COMMA II LETT. a) D.LGS. N. 50/2016</v>
      </c>
      <c r="I8" s="11" t="str">
        <f>+I7</f>
        <v>FATTURA</v>
      </c>
      <c r="J8" s="13" t="s">
        <v>59</v>
      </c>
      <c r="K8" s="6">
        <v>43008</v>
      </c>
      <c r="L8" s="9">
        <v>2246.7399999999998</v>
      </c>
      <c r="M8" s="9"/>
      <c r="N8" s="12">
        <v>43014</v>
      </c>
      <c r="O8" s="9">
        <f>+L8</f>
        <v>2246.7399999999998</v>
      </c>
      <c r="P8" s="9">
        <f>+O8-R8</f>
        <v>1752.4571999999998</v>
      </c>
      <c r="Q8" s="9"/>
      <c r="R8" s="9">
        <f>+O8/100*22</f>
        <v>494.28279999999995</v>
      </c>
      <c r="S8" s="9"/>
      <c r="T8" s="9">
        <f>SUM(P8:S8)</f>
        <v>2246.7399999999998</v>
      </c>
    </row>
    <row r="9" spans="1:20" x14ac:dyDescent="0.25">
      <c r="A9" s="24" t="s">
        <v>6</v>
      </c>
      <c r="B9" s="8">
        <v>8</v>
      </c>
      <c r="C9" s="6">
        <f>+C8</f>
        <v>42975</v>
      </c>
      <c r="D9" s="7" t="str">
        <f t="shared" si="0"/>
        <v>POC 2017</v>
      </c>
      <c r="E9" s="8">
        <v>2</v>
      </c>
      <c r="F9" s="4" t="s">
        <v>65</v>
      </c>
      <c r="G9" s="5" t="s">
        <v>29</v>
      </c>
      <c r="H9" s="5" t="str">
        <f>+H7</f>
        <v>PROCEDURA NEGOZIATA SENZA PREVIA PUBBLICAZIONE DI BANDO EX ART. 63 D.LGS N. 50/2016</v>
      </c>
      <c r="I9" s="11" t="s">
        <v>64</v>
      </c>
      <c r="J9" s="5">
        <v>2</v>
      </c>
      <c r="K9" s="6">
        <v>43009</v>
      </c>
      <c r="L9" s="9">
        <f>+O9+Q9</f>
        <v>2000</v>
      </c>
      <c r="M9" s="9"/>
      <c r="N9" s="6">
        <v>43028</v>
      </c>
      <c r="O9" s="9">
        <v>1600</v>
      </c>
      <c r="P9" s="9">
        <f>+L9</f>
        <v>2000</v>
      </c>
      <c r="Q9" s="9">
        <v>400</v>
      </c>
      <c r="R9" s="9"/>
      <c r="S9" s="9"/>
      <c r="T9" s="9">
        <f>+P9</f>
        <v>2000</v>
      </c>
    </row>
    <row r="10" spans="1:20" x14ac:dyDescent="0.25">
      <c r="A10" s="24" t="s">
        <v>7</v>
      </c>
      <c r="B10" s="8">
        <v>9</v>
      </c>
      <c r="C10" s="6">
        <v>42978</v>
      </c>
      <c r="D10" s="7" t="str">
        <f t="shared" si="0"/>
        <v>POC 2017</v>
      </c>
      <c r="E10" s="8">
        <v>2</v>
      </c>
      <c r="F10" s="4" t="s">
        <v>66</v>
      </c>
      <c r="G10" s="5" t="s">
        <v>8</v>
      </c>
      <c r="H10" s="5" t="str">
        <f>+H8</f>
        <v>AFFIDAMENTO DIRETTO PREVIA CONSULTAZIONE PREVENTIVI EX ART. 36, COMMA II LETT. a) D.LGS. N. 50/2016</v>
      </c>
      <c r="I10" s="11" t="str">
        <f>+I8</f>
        <v>FATTURA</v>
      </c>
      <c r="J10" s="13">
        <v>478</v>
      </c>
      <c r="K10" s="6">
        <v>42998</v>
      </c>
      <c r="L10" s="9">
        <f>5676.66</f>
        <v>5676.66</v>
      </c>
      <c r="M10" s="9"/>
      <c r="N10" s="12">
        <v>43020</v>
      </c>
      <c r="O10" s="9">
        <f>+L10</f>
        <v>5676.66</v>
      </c>
      <c r="P10" s="9">
        <f t="shared" ref="P10:P18" si="1">+O10-R10</f>
        <v>4427.7947999999997</v>
      </c>
      <c r="Q10" s="9"/>
      <c r="R10" s="9">
        <f>+O10/100*22</f>
        <v>1248.8652</v>
      </c>
      <c r="S10" s="9"/>
      <c r="T10" s="9">
        <f>SUM(P10:S10)</f>
        <v>5676.66</v>
      </c>
    </row>
    <row r="11" spans="1:20" x14ac:dyDescent="0.25">
      <c r="A11" s="23" t="str">
        <f>+A10</f>
        <v>Z01F1FC0375</v>
      </c>
      <c r="B11" s="8">
        <v>9</v>
      </c>
      <c r="C11" s="6">
        <f>+C10</f>
        <v>42978</v>
      </c>
      <c r="D11" s="7" t="str">
        <f>+D10</f>
        <v>POC 2017</v>
      </c>
      <c r="E11" s="8">
        <v>2</v>
      </c>
      <c r="F11" s="4" t="str">
        <f>+F10</f>
        <v>stampa di fotografie</v>
      </c>
      <c r="G11" s="5" t="str">
        <f>+G10</f>
        <v>L'ELIOCOPIA GARGIULO</v>
      </c>
      <c r="H11" s="5" t="str">
        <f>+H9</f>
        <v>PROCEDURA NEGOZIATA SENZA PREVIA PUBBLICAZIONE DI BANDO EX ART. 63 D.LGS N. 50/2016</v>
      </c>
      <c r="I11" s="11" t="str">
        <f>+I10</f>
        <v>FATTURA</v>
      </c>
      <c r="J11" s="13">
        <v>661</v>
      </c>
      <c r="K11" s="6">
        <v>43080</v>
      </c>
      <c r="L11" s="9">
        <v>366</v>
      </c>
      <c r="M11" s="9"/>
      <c r="N11" s="12">
        <v>43123</v>
      </c>
      <c r="O11" s="9">
        <f>+L11</f>
        <v>366</v>
      </c>
      <c r="P11" s="9">
        <f t="shared" si="1"/>
        <v>285.48</v>
      </c>
      <c r="Q11" s="9"/>
      <c r="R11" s="9">
        <f>+O11/100*22</f>
        <v>80.52000000000001</v>
      </c>
      <c r="S11" s="9"/>
      <c r="T11" s="9">
        <f>SUM(P11:S11)</f>
        <v>366</v>
      </c>
    </row>
    <row r="12" spans="1:20" x14ac:dyDescent="0.25">
      <c r="A12" s="24" t="s">
        <v>9</v>
      </c>
      <c r="B12" s="8">
        <v>10</v>
      </c>
      <c r="C12" s="6">
        <v>42993</v>
      </c>
      <c r="D12" s="7" t="str">
        <f>+D10</f>
        <v>POC 2017</v>
      </c>
      <c r="E12" s="8">
        <v>2</v>
      </c>
      <c r="F12" s="4" t="s">
        <v>63</v>
      </c>
      <c r="G12" s="5" t="s">
        <v>39</v>
      </c>
      <c r="H12" s="5" t="str">
        <f>+H10</f>
        <v>AFFIDAMENTO DIRETTO PREVIA CONSULTAZIONE PREVENTIVI EX ART. 36, COMMA II LETT. a) D.LGS. N. 50/2016</v>
      </c>
      <c r="I12" s="11" t="str">
        <f>+I11</f>
        <v>FATTURA</v>
      </c>
      <c r="J12" s="5">
        <v>107</v>
      </c>
      <c r="K12" s="6">
        <v>43025</v>
      </c>
      <c r="L12" s="9">
        <v>4392</v>
      </c>
      <c r="M12" s="9"/>
      <c r="N12" s="6">
        <v>43026</v>
      </c>
      <c r="O12" s="9">
        <f>+L12</f>
        <v>4392</v>
      </c>
      <c r="P12" s="9">
        <f t="shared" si="1"/>
        <v>3425.76</v>
      </c>
      <c r="Q12" s="9"/>
      <c r="R12" s="9">
        <f>+L12/100*22</f>
        <v>966.24</v>
      </c>
      <c r="S12" s="9"/>
      <c r="T12" s="9">
        <f>+R12+P12</f>
        <v>4392</v>
      </c>
    </row>
    <row r="13" spans="1:20" x14ac:dyDescent="0.25">
      <c r="A13" s="24" t="s">
        <v>10</v>
      </c>
      <c r="B13" s="8">
        <v>11</v>
      </c>
      <c r="C13" s="6">
        <v>43005</v>
      </c>
      <c r="D13" s="7" t="str">
        <f t="shared" si="0"/>
        <v>POC 2017</v>
      </c>
      <c r="E13" s="8">
        <v>2</v>
      </c>
      <c r="F13" s="4" t="s">
        <v>67</v>
      </c>
      <c r="G13" s="5" t="s">
        <v>18</v>
      </c>
      <c r="H13" s="5" t="str">
        <f>+H12</f>
        <v>AFFIDAMENTO DIRETTO PREVIA CONSULTAZIONE PREVENTIVI EX ART. 36, COMMA II LETT. a) D.LGS. N. 50/2016</v>
      </c>
      <c r="I13" s="11" t="s">
        <v>61</v>
      </c>
      <c r="J13" s="5">
        <v>212</v>
      </c>
      <c r="K13" s="6">
        <v>43012</v>
      </c>
      <c r="L13" s="9">
        <v>880</v>
      </c>
      <c r="M13" s="9"/>
      <c r="N13" s="6">
        <v>43017</v>
      </c>
      <c r="O13" s="9">
        <f>+L13</f>
        <v>880</v>
      </c>
      <c r="P13" s="9">
        <f t="shared" si="1"/>
        <v>686.4</v>
      </c>
      <c r="Q13" s="9"/>
      <c r="R13" s="9">
        <f>+O13/100*22</f>
        <v>193.60000000000002</v>
      </c>
      <c r="S13" s="9"/>
      <c r="T13" s="9">
        <f>SUM(P13:S13)</f>
        <v>880</v>
      </c>
    </row>
    <row r="14" spans="1:20" x14ac:dyDescent="0.25">
      <c r="A14" s="24" t="s">
        <v>35</v>
      </c>
      <c r="B14" s="8">
        <v>12</v>
      </c>
      <c r="C14" s="6">
        <v>43006</v>
      </c>
      <c r="D14" s="7" t="str">
        <f t="shared" si="0"/>
        <v>POC 2017</v>
      </c>
      <c r="E14" s="8">
        <v>2</v>
      </c>
      <c r="F14" s="4" t="s">
        <v>68</v>
      </c>
      <c r="G14" s="5" t="s">
        <v>19</v>
      </c>
      <c r="H14" s="5" t="str">
        <f>+H11</f>
        <v>PROCEDURA NEGOZIATA SENZA PREVIA PUBBLICAZIONE DI BANDO EX ART. 63 D.LGS N. 50/2016</v>
      </c>
      <c r="I14" s="11" t="s">
        <v>61</v>
      </c>
      <c r="J14" s="5">
        <v>661</v>
      </c>
      <c r="K14" s="6">
        <v>43018</v>
      </c>
      <c r="L14" s="9">
        <v>7930</v>
      </c>
      <c r="M14" s="9"/>
      <c r="N14" s="6">
        <v>43020</v>
      </c>
      <c r="O14" s="9">
        <v>7930</v>
      </c>
      <c r="P14" s="9">
        <f t="shared" si="1"/>
        <v>6185.4</v>
      </c>
      <c r="Q14" s="9"/>
      <c r="R14" s="9">
        <f>+O14/100*22</f>
        <v>1744.6</v>
      </c>
      <c r="S14" s="9"/>
      <c r="T14" s="9">
        <f>SUM(P14:S14)</f>
        <v>7930</v>
      </c>
    </row>
    <row r="15" spans="1:20" x14ac:dyDescent="0.25">
      <c r="A15" s="24" t="s">
        <v>12</v>
      </c>
      <c r="B15" s="8">
        <v>13</v>
      </c>
      <c r="C15" s="6">
        <v>43010</v>
      </c>
      <c r="D15" s="7" t="str">
        <f t="shared" si="0"/>
        <v>POC 2017</v>
      </c>
      <c r="E15" s="8">
        <v>2</v>
      </c>
      <c r="F15" s="4" t="str">
        <f>+F3</f>
        <v>acquisto pagina pubblicitaria su rivista specializzata</v>
      </c>
      <c r="G15" s="5" t="str">
        <f>+G3</f>
        <v>APS ADVERTISING S.r.l.</v>
      </c>
      <c r="H15" s="5" t="str">
        <f>+H13</f>
        <v>AFFIDAMENTO DIRETTO PREVIA CONSULTAZIONE PREVENTIVI EX ART. 36, COMMA II LETT. a) D.LGS. N. 50/2016</v>
      </c>
      <c r="I15" s="11" t="s">
        <v>61</v>
      </c>
      <c r="J15" s="5">
        <v>108</v>
      </c>
      <c r="K15" s="6">
        <v>43026</v>
      </c>
      <c r="L15" s="9">
        <v>976</v>
      </c>
      <c r="M15" s="9"/>
      <c r="N15" s="6">
        <v>43061</v>
      </c>
      <c r="O15" s="9">
        <f>+L15</f>
        <v>976</v>
      </c>
      <c r="P15" s="9">
        <f t="shared" si="1"/>
        <v>761.28</v>
      </c>
      <c r="Q15" s="9"/>
      <c r="R15" s="9">
        <f>+O15/100*22</f>
        <v>214.72</v>
      </c>
      <c r="S15" s="9"/>
      <c r="T15" s="9">
        <f>+R15+P15</f>
        <v>976</v>
      </c>
    </row>
    <row r="16" spans="1:20" x14ac:dyDescent="0.25">
      <c r="A16" s="24" t="s">
        <v>13</v>
      </c>
      <c r="B16" s="8">
        <v>14</v>
      </c>
      <c r="C16" s="6">
        <v>43018</v>
      </c>
      <c r="D16" s="7" t="str">
        <f t="shared" si="0"/>
        <v>POC 2017</v>
      </c>
      <c r="E16" s="8">
        <v>2</v>
      </c>
      <c r="F16" s="4" t="s">
        <v>69</v>
      </c>
      <c r="G16" s="5" t="s">
        <v>20</v>
      </c>
      <c r="H16" s="5" t="s">
        <v>115</v>
      </c>
      <c r="I16" s="11" t="s">
        <v>61</v>
      </c>
      <c r="J16" s="5">
        <v>213</v>
      </c>
      <c r="K16" s="6">
        <v>43039</v>
      </c>
      <c r="L16" s="9">
        <v>439.2</v>
      </c>
      <c r="M16" s="9"/>
      <c r="N16" s="6">
        <f>+N15</f>
        <v>43061</v>
      </c>
      <c r="O16" s="9">
        <f>+L16</f>
        <v>439.2</v>
      </c>
      <c r="P16" s="9">
        <f t="shared" si="1"/>
        <v>342.57600000000002</v>
      </c>
      <c r="Q16" s="9"/>
      <c r="R16" s="9">
        <f>+O16/100*22</f>
        <v>96.623999999999995</v>
      </c>
      <c r="S16" s="9"/>
      <c r="T16" s="9">
        <f>+R16+P16</f>
        <v>439.20000000000005</v>
      </c>
    </row>
    <row r="17" spans="1:26" x14ac:dyDescent="0.25">
      <c r="A17" s="24" t="s">
        <v>14</v>
      </c>
      <c r="B17" s="8">
        <v>15</v>
      </c>
      <c r="C17" s="6">
        <v>43054</v>
      </c>
      <c r="D17" s="7" t="str">
        <f t="shared" si="0"/>
        <v>POC 2017</v>
      </c>
      <c r="E17" s="8">
        <v>2</v>
      </c>
      <c r="F17" s="4" t="s">
        <v>70</v>
      </c>
      <c r="G17" s="5" t="str">
        <f>+G15</f>
        <v>APS ADVERTISING S.r.l.</v>
      </c>
      <c r="H17" s="5" t="s">
        <v>115</v>
      </c>
      <c r="I17" s="11" t="s">
        <v>61</v>
      </c>
      <c r="J17" s="5">
        <v>148</v>
      </c>
      <c r="K17" s="6">
        <v>43080</v>
      </c>
      <c r="L17" s="9">
        <v>1220</v>
      </c>
      <c r="M17" s="9"/>
      <c r="N17" s="6">
        <v>43167</v>
      </c>
      <c r="O17" s="9">
        <f>+L17</f>
        <v>1220</v>
      </c>
      <c r="P17" s="9">
        <f t="shared" si="1"/>
        <v>951.6</v>
      </c>
      <c r="Q17" s="9"/>
      <c r="R17" s="9">
        <f>+O17/100*22</f>
        <v>268.39999999999998</v>
      </c>
      <c r="S17" s="9"/>
      <c r="T17" s="9">
        <f>SUM(P17:S17)</f>
        <v>1220</v>
      </c>
    </row>
    <row r="18" spans="1:26" x14ac:dyDescent="0.25">
      <c r="A18" s="24" t="s">
        <v>15</v>
      </c>
      <c r="B18" s="8">
        <v>16</v>
      </c>
      <c r="C18" s="6">
        <v>43066</v>
      </c>
      <c r="D18" s="7" t="str">
        <f t="shared" si="0"/>
        <v>POC 2017</v>
      </c>
      <c r="E18" s="8">
        <v>2</v>
      </c>
      <c r="F18" s="4" t="s">
        <v>74</v>
      </c>
      <c r="G18" s="5" t="s">
        <v>40</v>
      </c>
      <c r="H18" s="5" t="s">
        <v>116</v>
      </c>
      <c r="I18" s="11" t="str">
        <f>+I11</f>
        <v>FATTURA</v>
      </c>
      <c r="J18" s="14" t="s">
        <v>72</v>
      </c>
      <c r="K18" s="14" t="s">
        <v>79</v>
      </c>
      <c r="L18" s="9">
        <v>15000</v>
      </c>
      <c r="M18" s="14" t="s">
        <v>73</v>
      </c>
      <c r="N18" s="6"/>
      <c r="O18" s="9">
        <v>15000</v>
      </c>
      <c r="P18" s="9">
        <f t="shared" si="1"/>
        <v>12295.08</v>
      </c>
      <c r="Q18" s="9"/>
      <c r="R18" s="15">
        <v>2704.92</v>
      </c>
      <c r="S18" s="9"/>
      <c r="T18" s="9">
        <f>SUM(P18:S18)</f>
        <v>15000</v>
      </c>
    </row>
    <row r="19" spans="1:26" x14ac:dyDescent="0.25">
      <c r="A19" s="23" t="s">
        <v>15</v>
      </c>
      <c r="B19" s="8">
        <v>16</v>
      </c>
      <c r="C19" s="6">
        <v>43066</v>
      </c>
      <c r="D19" s="7" t="str">
        <f t="shared" si="0"/>
        <v>POC 2017</v>
      </c>
      <c r="E19" s="8">
        <v>2</v>
      </c>
      <c r="F19" s="4" t="str">
        <f>+F18</f>
        <v>acquisto servizi promozionali e di comunicazione</v>
      </c>
      <c r="G19" s="5" t="str">
        <f>+G18</f>
        <v>MAD ENTERTEINMENT S.r.l.</v>
      </c>
      <c r="H19" s="5" t="s">
        <v>116</v>
      </c>
      <c r="I19" s="11" t="str">
        <f>+I18</f>
        <v>FATTURA</v>
      </c>
      <c r="J19" s="14" t="s">
        <v>71</v>
      </c>
      <c r="K19" s="14" t="s">
        <v>103</v>
      </c>
      <c r="L19" s="9">
        <f>+L18</f>
        <v>15000</v>
      </c>
      <c r="M19" s="14"/>
      <c r="N19" s="6">
        <v>43199</v>
      </c>
      <c r="O19" s="9">
        <v>12295.08</v>
      </c>
      <c r="P19" s="9">
        <f>+O19</f>
        <v>12295.08</v>
      </c>
      <c r="Q19" s="9"/>
      <c r="R19" s="15"/>
      <c r="S19" s="9">
        <v>2704.92</v>
      </c>
      <c r="T19" s="9">
        <f>SUM(P19:S19)</f>
        <v>15000</v>
      </c>
      <c r="X19" s="2"/>
    </row>
    <row r="20" spans="1:26" x14ac:dyDescent="0.25">
      <c r="A20" s="24" t="s">
        <v>16</v>
      </c>
      <c r="B20" s="8">
        <v>17</v>
      </c>
      <c r="C20" s="6">
        <v>43069</v>
      </c>
      <c r="D20" s="7" t="str">
        <f>+D18</f>
        <v>POC 2017</v>
      </c>
      <c r="E20" s="8">
        <v>1</v>
      </c>
      <c r="F20" s="4" t="s">
        <v>75</v>
      </c>
      <c r="G20" s="5" t="s">
        <v>17</v>
      </c>
      <c r="H20" s="5" t="s">
        <v>115</v>
      </c>
      <c r="I20" s="11" t="str">
        <f>+I19</f>
        <v>FATTURA</v>
      </c>
      <c r="J20" s="5">
        <v>16</v>
      </c>
      <c r="K20" s="6">
        <v>43087</v>
      </c>
      <c r="L20" s="9">
        <v>4377.3599999999997</v>
      </c>
      <c r="M20" s="6">
        <v>43073</v>
      </c>
      <c r="N20" s="6"/>
      <c r="O20" s="9">
        <v>1500</v>
      </c>
      <c r="P20" s="9"/>
      <c r="Q20" s="9"/>
      <c r="R20" s="15"/>
      <c r="S20" s="9"/>
      <c r="T20" s="9">
        <f>+O20</f>
        <v>1500</v>
      </c>
      <c r="X20" s="2"/>
    </row>
    <row r="21" spans="1:26" x14ac:dyDescent="0.25">
      <c r="A21" s="23" t="s">
        <v>16</v>
      </c>
      <c r="B21" s="8">
        <v>17</v>
      </c>
      <c r="C21" s="6">
        <v>43069</v>
      </c>
      <c r="D21" s="7" t="str">
        <f>+D19</f>
        <v>POC 2017</v>
      </c>
      <c r="E21" s="8">
        <v>1</v>
      </c>
      <c r="F21" s="4" t="str">
        <f>+F20</f>
        <v>consulenza legale bando linea di azione 1</v>
      </c>
      <c r="G21" s="5" t="str">
        <f>+G20</f>
        <v>ACONE AVV. PIERPAOLO</v>
      </c>
      <c r="H21" s="5" t="s">
        <v>115</v>
      </c>
      <c r="I21" s="11" t="str">
        <f>+I20</f>
        <v>FATTURA</v>
      </c>
      <c r="J21" s="5">
        <f>+J20</f>
        <v>16</v>
      </c>
      <c r="K21" s="6">
        <f>+K20</f>
        <v>43087</v>
      </c>
      <c r="L21" s="9"/>
      <c r="M21" s="6"/>
      <c r="N21" s="6">
        <v>43098</v>
      </c>
      <c r="O21" s="9">
        <v>2187.36</v>
      </c>
      <c r="P21" s="9">
        <v>3588</v>
      </c>
      <c r="Q21" s="9">
        <v>690</v>
      </c>
      <c r="R21" s="15">
        <v>789.36</v>
      </c>
      <c r="S21" s="9"/>
      <c r="T21" s="9">
        <f>4377.36-T20</f>
        <v>2877.3599999999997</v>
      </c>
      <c r="X21" s="2"/>
    </row>
    <row r="22" spans="1:26" x14ac:dyDescent="0.25">
      <c r="A22" s="25" t="s">
        <v>21</v>
      </c>
      <c r="B22" s="8">
        <v>20</v>
      </c>
      <c r="C22" s="12">
        <v>43096</v>
      </c>
      <c r="D22" s="7" t="str">
        <f>+D20</f>
        <v>POC 2017</v>
      </c>
      <c r="E22" s="8">
        <v>1</v>
      </c>
      <c r="F22" s="4" t="s">
        <v>76</v>
      </c>
      <c r="G22" s="5" t="s">
        <v>22</v>
      </c>
      <c r="H22" s="5" t="s">
        <v>116</v>
      </c>
      <c r="I22" s="11" t="str">
        <f>+I20</f>
        <v>FATTURA</v>
      </c>
      <c r="J22" s="5">
        <v>1616017044</v>
      </c>
      <c r="K22" s="6">
        <v>6</v>
      </c>
      <c r="L22" s="9">
        <v>3689.67</v>
      </c>
      <c r="M22" s="9"/>
      <c r="N22" s="6">
        <v>43096</v>
      </c>
      <c r="O22" s="9">
        <f>+L22</f>
        <v>3689.67</v>
      </c>
      <c r="P22" s="9">
        <v>2998.09</v>
      </c>
      <c r="Q22" s="9"/>
      <c r="R22" s="15">
        <f>+P22/100*22</f>
        <v>659.57980000000009</v>
      </c>
      <c r="S22" s="9"/>
      <c r="T22" s="9">
        <f t="shared" ref="T22:T27" si="2">SUM(P22:S22)</f>
        <v>3657.6698000000001</v>
      </c>
      <c r="X22" s="2"/>
    </row>
    <row r="23" spans="1:26" x14ac:dyDescent="0.25">
      <c r="A23" s="24" t="s">
        <v>23</v>
      </c>
      <c r="B23" s="8">
        <v>21</v>
      </c>
      <c r="C23" s="6">
        <f>+C22</f>
        <v>43096</v>
      </c>
      <c r="D23" s="7" t="s">
        <v>47</v>
      </c>
      <c r="E23" s="8">
        <v>2</v>
      </c>
      <c r="F23" s="16" t="s">
        <v>108</v>
      </c>
      <c r="G23" s="17" t="s">
        <v>41</v>
      </c>
      <c r="H23" s="17" t="str">
        <f>+H22</f>
        <v>PROCEDURA NEGOZIATA SENZA PREVIA PUBBLICAZIONE DI BANDO EX ART. 63 D.LGS N. 50/2016</v>
      </c>
      <c r="I23" s="11" t="str">
        <f>+I22</f>
        <v>FATTURA</v>
      </c>
      <c r="J23" s="5">
        <v>1</v>
      </c>
      <c r="K23" s="6">
        <v>43124</v>
      </c>
      <c r="L23" s="9">
        <v>12200</v>
      </c>
      <c r="M23" s="6">
        <v>43123</v>
      </c>
      <c r="N23" s="6"/>
      <c r="O23" s="9">
        <v>10000</v>
      </c>
      <c r="P23" s="9">
        <f>+O23</f>
        <v>10000</v>
      </c>
      <c r="Q23" s="9"/>
      <c r="R23" s="15"/>
      <c r="S23" s="9">
        <v>2200</v>
      </c>
      <c r="T23" s="9">
        <f t="shared" si="2"/>
        <v>12200</v>
      </c>
      <c r="X23" s="2"/>
      <c r="Z23" s="3"/>
    </row>
    <row r="24" spans="1:26" x14ac:dyDescent="0.25">
      <c r="A24" s="24" t="s">
        <v>24</v>
      </c>
      <c r="B24" s="8">
        <v>22</v>
      </c>
      <c r="C24" s="6">
        <v>43098</v>
      </c>
      <c r="D24" s="7" t="str">
        <f>+D23</f>
        <v>POC 2017</v>
      </c>
      <c r="E24" s="8">
        <v>1</v>
      </c>
      <c r="F24" s="4" t="s">
        <v>49</v>
      </c>
      <c r="G24" s="5" t="s">
        <v>42</v>
      </c>
      <c r="H24" s="5" t="str">
        <f>+H23</f>
        <v>PROCEDURA NEGOZIATA SENZA PREVIA PUBBLICAZIONE DI BANDO EX ART. 63 D.LGS N. 50/2016</v>
      </c>
      <c r="I24" s="4" t="s">
        <v>61</v>
      </c>
      <c r="J24" s="5">
        <v>3360</v>
      </c>
      <c r="K24" s="6">
        <v>43131</v>
      </c>
      <c r="L24" s="9">
        <v>1838.54</v>
      </c>
      <c r="M24" s="6"/>
      <c r="N24" s="6">
        <v>43173</v>
      </c>
      <c r="O24" s="9">
        <f>+L24</f>
        <v>1838.54</v>
      </c>
      <c r="P24" s="9">
        <v>1500</v>
      </c>
      <c r="Q24" s="9"/>
      <c r="R24" s="15">
        <f>+P24/100*22</f>
        <v>330</v>
      </c>
      <c r="S24" s="9"/>
      <c r="T24" s="9">
        <f t="shared" si="2"/>
        <v>1830</v>
      </c>
      <c r="X24" s="2"/>
    </row>
    <row r="25" spans="1:26" x14ac:dyDescent="0.25">
      <c r="A25" s="24" t="s">
        <v>25</v>
      </c>
      <c r="B25" s="8">
        <v>23</v>
      </c>
      <c r="C25" s="6">
        <f>+C24</f>
        <v>43098</v>
      </c>
      <c r="D25" s="7" t="str">
        <f t="shared" si="0"/>
        <v>POC 2017</v>
      </c>
      <c r="E25" s="8">
        <v>1</v>
      </c>
      <c r="F25" s="4" t="s">
        <v>50</v>
      </c>
      <c r="G25" s="5" t="s">
        <v>43</v>
      </c>
      <c r="H25" s="5" t="str">
        <f>+H24</f>
        <v>PROCEDURA NEGOZIATA SENZA PREVIA PUBBLICAZIONE DI BANDO EX ART. 63 D.LGS N. 50/2016</v>
      </c>
      <c r="I25" s="4" t="s">
        <v>61</v>
      </c>
      <c r="J25" s="13">
        <v>2018001316</v>
      </c>
      <c r="K25" s="12">
        <v>43126</v>
      </c>
      <c r="L25" s="9">
        <v>1342</v>
      </c>
      <c r="M25" s="6"/>
      <c r="N25" s="6">
        <v>43123</v>
      </c>
      <c r="O25" s="9">
        <f>+L25</f>
        <v>1342</v>
      </c>
      <c r="P25" s="9">
        <v>1100</v>
      </c>
      <c r="Q25" s="9"/>
      <c r="R25" s="15">
        <f>+P25/100*22</f>
        <v>242</v>
      </c>
      <c r="S25" s="9"/>
      <c r="T25" s="9">
        <f t="shared" si="2"/>
        <v>1342</v>
      </c>
    </row>
    <row r="26" spans="1:26" x14ac:dyDescent="0.25">
      <c r="A26" s="23" t="str">
        <f>+A25</f>
        <v>Z9C218EDC3</v>
      </c>
      <c r="B26" s="8">
        <v>23</v>
      </c>
      <c r="C26" s="6">
        <f>+C25</f>
        <v>43098</v>
      </c>
      <c r="D26" s="7" t="str">
        <f>+D25</f>
        <v>POC 2017</v>
      </c>
      <c r="E26" s="8">
        <v>1</v>
      </c>
      <c r="F26" s="4" t="str">
        <f>+F25</f>
        <v>pubblicazione Corriere della Sera</v>
      </c>
      <c r="G26" s="5" t="str">
        <f>+G25</f>
        <v>RCS S.r.l.</v>
      </c>
      <c r="H26" s="5" t="s">
        <v>116</v>
      </c>
      <c r="I26" s="4" t="s">
        <v>61</v>
      </c>
      <c r="J26" s="13">
        <v>2018001887</v>
      </c>
      <c r="K26" s="12">
        <v>43131</v>
      </c>
      <c r="L26" s="9">
        <v>244</v>
      </c>
      <c r="M26" s="6"/>
      <c r="N26" s="6">
        <f>+N25</f>
        <v>43123</v>
      </c>
      <c r="O26" s="9">
        <f>+L26</f>
        <v>244</v>
      </c>
      <c r="P26" s="9">
        <f>+O26-R26</f>
        <v>190.32</v>
      </c>
      <c r="Q26" s="9"/>
      <c r="R26" s="15">
        <f>+O26/100*22</f>
        <v>53.68</v>
      </c>
      <c r="S26" s="9"/>
      <c r="T26" s="9">
        <f t="shared" si="2"/>
        <v>244</v>
      </c>
    </row>
    <row r="27" spans="1:26" x14ac:dyDescent="0.25">
      <c r="A27" s="24" t="s">
        <v>26</v>
      </c>
      <c r="B27" s="8">
        <v>24</v>
      </c>
      <c r="C27" s="6">
        <f>+C25</f>
        <v>43098</v>
      </c>
      <c r="D27" s="7" t="str">
        <f>+D25</f>
        <v>POC 2017</v>
      </c>
      <c r="E27" s="8">
        <v>1</v>
      </c>
      <c r="F27" s="4" t="s">
        <v>51</v>
      </c>
      <c r="G27" s="5" t="s">
        <v>102</v>
      </c>
      <c r="H27" s="5" t="s">
        <v>116</v>
      </c>
      <c r="I27" s="11" t="str">
        <f>+I23</f>
        <v>FATTURA</v>
      </c>
      <c r="J27" s="5">
        <v>651458</v>
      </c>
      <c r="K27" s="6">
        <v>43131</v>
      </c>
      <c r="L27" s="9">
        <v>1244.4000000000001</v>
      </c>
      <c r="M27" s="6"/>
      <c r="N27" s="6">
        <v>43280</v>
      </c>
      <c r="O27" s="9">
        <v>1020</v>
      </c>
      <c r="P27" s="9">
        <f>+O27</f>
        <v>1020</v>
      </c>
      <c r="Q27" s="9"/>
      <c r="R27" s="15"/>
      <c r="S27" s="9">
        <f>+P27/100*22</f>
        <v>224.39999999999998</v>
      </c>
      <c r="T27" s="9">
        <f t="shared" si="2"/>
        <v>1244.4000000000001</v>
      </c>
    </row>
    <row r="28" spans="1:26" x14ac:dyDescent="0.25">
      <c r="A28" s="24" t="s">
        <v>27</v>
      </c>
      <c r="B28" s="8">
        <v>25</v>
      </c>
      <c r="C28" s="6">
        <f>+C27</f>
        <v>43098</v>
      </c>
      <c r="D28" s="7" t="str">
        <f t="shared" si="0"/>
        <v>POC 2017</v>
      </c>
      <c r="E28" s="8">
        <v>4</v>
      </c>
      <c r="F28" s="4" t="s">
        <v>105</v>
      </c>
      <c r="G28" s="5" t="s">
        <v>107</v>
      </c>
      <c r="H28" s="5" t="s">
        <v>117</v>
      </c>
      <c r="I28" s="4" t="s">
        <v>106</v>
      </c>
      <c r="J28" s="5"/>
      <c r="K28" s="5"/>
      <c r="L28" s="9">
        <v>20000</v>
      </c>
      <c r="M28" s="6"/>
      <c r="N28" s="5"/>
      <c r="O28" s="9">
        <v>12135</v>
      </c>
      <c r="P28" s="9"/>
      <c r="Q28" s="9"/>
      <c r="R28" s="15"/>
      <c r="S28" s="9"/>
      <c r="T28" s="9">
        <f>+O28</f>
        <v>12135</v>
      </c>
      <c r="U28" s="3"/>
    </row>
    <row r="29" spans="1:26" x14ac:dyDescent="0.25">
      <c r="A29" s="24" t="s">
        <v>28</v>
      </c>
      <c r="B29" s="8">
        <v>26</v>
      </c>
      <c r="C29" s="6">
        <v>43099</v>
      </c>
      <c r="D29" s="7" t="str">
        <f t="shared" si="0"/>
        <v>POC 2017</v>
      </c>
      <c r="E29" s="18" t="s">
        <v>112</v>
      </c>
      <c r="F29" s="4" t="s">
        <v>113</v>
      </c>
      <c r="G29" s="5" t="s">
        <v>31</v>
      </c>
      <c r="H29" s="5" t="s">
        <v>115</v>
      </c>
      <c r="I29" s="11" t="str">
        <f>+I9</f>
        <v>RICEVUTA P. OCC.</v>
      </c>
      <c r="J29" s="5">
        <v>1</v>
      </c>
      <c r="K29" s="6">
        <v>43154</v>
      </c>
      <c r="L29" s="9">
        <v>3750</v>
      </c>
      <c r="M29" s="6"/>
      <c r="N29" s="6">
        <v>43153</v>
      </c>
      <c r="O29" s="9">
        <v>3000</v>
      </c>
      <c r="P29" s="9">
        <f>+O29</f>
        <v>3000</v>
      </c>
      <c r="Q29" s="9">
        <v>750</v>
      </c>
      <c r="R29" s="15"/>
      <c r="S29" s="9"/>
      <c r="T29" s="9">
        <f>SUM(P29:Q29)</f>
        <v>3750</v>
      </c>
    </row>
    <row r="30" spans="1:26" x14ac:dyDescent="0.25">
      <c r="A30" s="28" t="s">
        <v>30</v>
      </c>
      <c r="B30" s="8">
        <v>28</v>
      </c>
      <c r="C30" s="6">
        <v>43122</v>
      </c>
      <c r="D30" s="7" t="str">
        <f>+D29</f>
        <v>POC 2017</v>
      </c>
      <c r="E30" s="8">
        <v>2</v>
      </c>
      <c r="F30" s="4" t="s">
        <v>60</v>
      </c>
      <c r="G30" s="5" t="s">
        <v>44</v>
      </c>
      <c r="H30" s="5" t="s">
        <v>115</v>
      </c>
      <c r="I30" s="4" t="s">
        <v>61</v>
      </c>
      <c r="J30" s="5">
        <v>201800196</v>
      </c>
      <c r="K30" s="6">
        <v>43152</v>
      </c>
      <c r="L30" s="9">
        <v>2196</v>
      </c>
      <c r="M30" s="6"/>
      <c r="N30" s="6">
        <v>43167</v>
      </c>
      <c r="O30" s="9">
        <f>+L30</f>
        <v>2196</v>
      </c>
      <c r="P30" s="9">
        <f>+O30-R30</f>
        <v>1712.88</v>
      </c>
      <c r="Q30" s="9"/>
      <c r="R30" s="15">
        <f>+O30/100*22</f>
        <v>483.12</v>
      </c>
      <c r="S30" s="9"/>
      <c r="T30" s="9">
        <f>+R30+P30</f>
        <v>2196</v>
      </c>
    </row>
    <row r="31" spans="1:26" x14ac:dyDescent="0.25">
      <c r="A31" s="26">
        <v>7404519261</v>
      </c>
      <c r="B31" s="8">
        <v>30</v>
      </c>
      <c r="C31" s="6">
        <v>43140</v>
      </c>
      <c r="D31" s="7" t="str">
        <f>+D34</f>
        <v>POC 2017</v>
      </c>
      <c r="E31" s="8">
        <v>1</v>
      </c>
      <c r="F31" s="4" t="s">
        <v>96</v>
      </c>
      <c r="G31" s="5" t="s">
        <v>92</v>
      </c>
      <c r="H31" s="5" t="s">
        <v>118</v>
      </c>
      <c r="I31" s="4" t="str">
        <f>+I34</f>
        <v>FATTURA</v>
      </c>
      <c r="J31" s="5">
        <v>286</v>
      </c>
      <c r="K31" s="6">
        <v>43378</v>
      </c>
      <c r="L31" s="9">
        <v>123750.09</v>
      </c>
      <c r="M31" s="6">
        <v>43378</v>
      </c>
      <c r="N31" s="6"/>
      <c r="O31" s="9">
        <v>101434.5</v>
      </c>
      <c r="P31" s="9">
        <f>+O31</f>
        <v>101434.5</v>
      </c>
      <c r="Q31" s="9"/>
      <c r="R31" s="15"/>
      <c r="S31" s="9">
        <v>22315.59</v>
      </c>
      <c r="T31" s="9">
        <f>SUM(P31:S31)</f>
        <v>123750.09</v>
      </c>
    </row>
    <row r="32" spans="1:26" x14ac:dyDescent="0.25">
      <c r="A32" s="27" t="s">
        <v>91</v>
      </c>
      <c r="B32" s="8">
        <v>30</v>
      </c>
      <c r="C32" s="6">
        <v>43140</v>
      </c>
      <c r="D32" s="7" t="str">
        <f>+D31</f>
        <v>POC 2017</v>
      </c>
      <c r="E32" s="8">
        <v>1</v>
      </c>
      <c r="F32" s="4" t="s">
        <v>97</v>
      </c>
      <c r="G32" s="5" t="s">
        <v>93</v>
      </c>
      <c r="H32" s="5" t="str">
        <f>+H31</f>
        <v>PROCEDURA APERTA EX ART. 60 D.LGS. N. 50/2016</v>
      </c>
      <c r="I32" s="4" t="str">
        <f>+I31</f>
        <v>FATTURA</v>
      </c>
      <c r="J32" s="5">
        <v>8</v>
      </c>
      <c r="K32" s="6">
        <v>43368</v>
      </c>
      <c r="L32" s="9">
        <v>78750</v>
      </c>
      <c r="M32" s="6">
        <f>+M33</f>
        <v>43375</v>
      </c>
      <c r="N32" s="6"/>
      <c r="O32" s="9">
        <v>64549.18</v>
      </c>
      <c r="P32" s="9">
        <f>+O32</f>
        <v>64549.18</v>
      </c>
      <c r="Q32" s="9"/>
      <c r="R32" s="15"/>
      <c r="S32" s="9">
        <v>14200.82</v>
      </c>
      <c r="T32" s="9">
        <f>SUM(P32:S32)</f>
        <v>78750</v>
      </c>
    </row>
    <row r="33" spans="1:21" x14ac:dyDescent="0.25">
      <c r="A33" s="27" t="s">
        <v>94</v>
      </c>
      <c r="B33" s="8">
        <v>30</v>
      </c>
      <c r="C33" s="6">
        <v>43140</v>
      </c>
      <c r="D33" s="7" t="str">
        <f>+D32</f>
        <v>POC 2017</v>
      </c>
      <c r="E33" s="8">
        <v>1</v>
      </c>
      <c r="F33" s="4" t="s">
        <v>98</v>
      </c>
      <c r="G33" s="5" t="s">
        <v>95</v>
      </c>
      <c r="H33" s="5" t="str">
        <f>+H32</f>
        <v>PROCEDURA APERTA EX ART. 60 D.LGS. N. 50/2016</v>
      </c>
      <c r="I33" s="4" t="str">
        <f>+I32</f>
        <v>FATTURA</v>
      </c>
      <c r="J33" s="5">
        <v>196</v>
      </c>
      <c r="K33" s="6">
        <v>43373</v>
      </c>
      <c r="L33" s="9">
        <v>49999.99</v>
      </c>
      <c r="M33" s="6">
        <v>43375</v>
      </c>
      <c r="N33" s="6"/>
      <c r="O33" s="9">
        <v>40983.599999999999</v>
      </c>
      <c r="P33" s="9">
        <f>+O33</f>
        <v>40983.599999999999</v>
      </c>
      <c r="Q33" s="9"/>
      <c r="R33" s="15"/>
      <c r="S33" s="9">
        <v>9016.39</v>
      </c>
      <c r="T33" s="9">
        <f>+O33+S33</f>
        <v>49999.99</v>
      </c>
    </row>
    <row r="34" spans="1:21" x14ac:dyDescent="0.25">
      <c r="A34" s="28" t="s">
        <v>32</v>
      </c>
      <c r="B34" s="8">
        <v>32</v>
      </c>
      <c r="C34" s="6">
        <v>43152</v>
      </c>
      <c r="D34" s="7" t="str">
        <f>+D22</f>
        <v>POC 2017</v>
      </c>
      <c r="E34" s="8">
        <v>1</v>
      </c>
      <c r="F34" s="4" t="s">
        <v>77</v>
      </c>
      <c r="G34" s="5" t="str">
        <f>+G22</f>
        <v>ISTITUO POLIGRAFICO ZECCA DI STATO</v>
      </c>
      <c r="H34" s="5" t="str">
        <f>+H27</f>
        <v>PROCEDURA NEGOZIATA SENZA PREVIA PUBBLICAZIONE DI BANDO EX ART. 63 D.LGS N. 50/2016</v>
      </c>
      <c r="I34" s="4" t="s">
        <v>61</v>
      </c>
      <c r="J34" s="5">
        <v>1618001490</v>
      </c>
      <c r="K34" s="6">
        <v>43158</v>
      </c>
      <c r="L34" s="9">
        <v>248.57</v>
      </c>
      <c r="M34" s="6"/>
      <c r="N34" s="6">
        <v>43152</v>
      </c>
      <c r="O34" s="9">
        <f>+L34</f>
        <v>248.57</v>
      </c>
      <c r="P34" s="9">
        <f>+O34-R34</f>
        <v>193.88459999999998</v>
      </c>
      <c r="Q34" s="9"/>
      <c r="R34" s="15">
        <f>+O34/100*22</f>
        <v>54.685400000000001</v>
      </c>
      <c r="S34" s="9"/>
      <c r="T34" s="9">
        <f>SUM(P34:S34)</f>
        <v>248.57</v>
      </c>
    </row>
    <row r="35" spans="1:21" x14ac:dyDescent="0.25">
      <c r="A35" s="5" t="s">
        <v>111</v>
      </c>
      <c r="B35" s="8"/>
      <c r="C35" s="6"/>
      <c r="D35" s="7"/>
      <c r="E35" s="8"/>
      <c r="F35" s="4"/>
      <c r="G35" s="5"/>
      <c r="H35" s="5"/>
      <c r="I35" s="4"/>
      <c r="J35" s="5"/>
      <c r="K35" s="6"/>
      <c r="L35" s="9">
        <f>SUM(L2:L34)</f>
        <v>411095.57</v>
      </c>
      <c r="M35" s="6"/>
      <c r="N35" s="6"/>
      <c r="O35" s="9">
        <f t="shared" ref="O35:T35" si="3">SUM(O2:O34)</f>
        <v>350067.19999999995</v>
      </c>
      <c r="P35" s="9">
        <f t="shared" si="3"/>
        <v>318934.84119999997</v>
      </c>
      <c r="Q35" s="9">
        <f t="shared" si="3"/>
        <v>2501.25</v>
      </c>
      <c r="R35" s="15">
        <f t="shared" si="3"/>
        <v>19985.779199999997</v>
      </c>
      <c r="S35" s="9">
        <f t="shared" si="3"/>
        <v>50662.119999999995</v>
      </c>
      <c r="T35" s="9">
        <f t="shared" si="3"/>
        <v>403128.99039999995</v>
      </c>
      <c r="U35" s="3"/>
    </row>
    <row r="36" spans="1:21" x14ac:dyDescent="0.25">
      <c r="A36" s="17" t="s">
        <v>104</v>
      </c>
      <c r="B36" s="19"/>
      <c r="C36" s="20"/>
      <c r="D36" s="21"/>
      <c r="E36" s="22"/>
      <c r="F36" s="16"/>
      <c r="G36" s="5"/>
      <c r="H36" s="5"/>
      <c r="I36" s="4"/>
      <c r="J36" s="5"/>
      <c r="K36" s="6"/>
      <c r="L36" s="9"/>
      <c r="M36" s="6"/>
      <c r="N36" s="6"/>
      <c r="O36" s="9"/>
      <c r="P36" s="9"/>
      <c r="Q36" s="9"/>
      <c r="R36" s="15"/>
      <c r="S36" s="9"/>
      <c r="T36" s="9"/>
    </row>
    <row r="37" spans="1:21" x14ac:dyDescent="0.25">
      <c r="A37" s="17" t="s">
        <v>109</v>
      </c>
      <c r="B37" s="19"/>
      <c r="C37" s="20"/>
      <c r="D37" s="21"/>
      <c r="E37" s="22"/>
      <c r="F37" s="16"/>
      <c r="G37" s="5"/>
      <c r="H37" s="5"/>
      <c r="I37" s="4"/>
      <c r="J37" s="5"/>
      <c r="K37" s="6"/>
      <c r="L37" s="9"/>
      <c r="M37" s="6"/>
      <c r="N37" s="6"/>
      <c r="O37" s="9"/>
      <c r="P37" s="9"/>
      <c r="Q37" s="9"/>
      <c r="R37" s="15"/>
      <c r="S37" s="9"/>
      <c r="T37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CIG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2022-10-17T15:16:09Z</dcterms:modified>
</cp:coreProperties>
</file>